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4640"/>
  </bookViews>
  <sheets>
    <sheet name="Invulformulier" sheetId="6" r:id="rId1"/>
  </sheets>
  <externalReferences>
    <externalReference r:id="rId2"/>
  </externalReferences>
  <definedNames>
    <definedName name="Finale_Land1" localSheetId="0">Invulformulier!$K$8:$K$32</definedName>
    <definedName name="Finale_Land1">#REF!</definedName>
    <definedName name="Finale_Land2" localSheetId="0">Invulformulier!$L$8:$L$32</definedName>
    <definedName name="Finale_Land2">#REF!</definedName>
    <definedName name="Finale_Winst_L1" localSheetId="0">Invulformulier!#REF!</definedName>
    <definedName name="Finale_Winst_L1">#REF!</definedName>
    <definedName name="Finale_Winst_L2" localSheetId="0">Invulformulier!$P$8:$P$28</definedName>
    <definedName name="Finale_Winst_L2">#REF!</definedName>
    <definedName name="GroepA">'[1]Stand groepswedstrijden'!$A$5:$Z$8</definedName>
    <definedName name="GroepB">'[1]Stand groepswedstrijden'!$A$9:$Z$12</definedName>
    <definedName name="GroepC">'[1]Stand groepswedstrijden'!$A$13:$Z$16</definedName>
    <definedName name="GroepD">'[1]Stand groepswedstrijden'!$A$17:$Z$20</definedName>
    <definedName name="GroepE">'[1]Stand groepswedstrijden'!$A$21:$Z$24</definedName>
    <definedName name="GroepF">'[1]Stand groepswedstrijden'!$A$25:$Z$28</definedName>
    <definedName name="GroepG">'[1]Stand groepswedstrijden'!$A$29:$Z$32</definedName>
    <definedName name="GroepH">'[1]Stand groepswedstrijden'!$A$33:$Z$36</definedName>
    <definedName name="Winner49" localSheetId="0">Invulformulier!$F$9:$P$9</definedName>
    <definedName name="Winner49">#REF!</definedName>
    <definedName name="Winner50" localSheetId="0">Invulformulier!$F$10:$P$10</definedName>
    <definedName name="Winner50">#REF!</definedName>
    <definedName name="Winner51" localSheetId="0">Invulformulier!$F$11:$P$11</definedName>
    <definedName name="Winner51">#REF!</definedName>
    <definedName name="Winner52" localSheetId="0">Invulformulier!$F$12:$P$12</definedName>
    <definedName name="Winner52">#REF!</definedName>
    <definedName name="Winner53" localSheetId="0">Invulformulier!$F$13:$P$13</definedName>
    <definedName name="Winner53">#REF!</definedName>
    <definedName name="Winner54" localSheetId="0">Invulformulier!$F$14:$P$14</definedName>
    <definedName name="Winner54">#REF!</definedName>
    <definedName name="Winner55" localSheetId="0">Invulformulier!$F$15:$P$15</definedName>
    <definedName name="Winner55">#REF!</definedName>
    <definedName name="Winner56" localSheetId="0">Invulformulier!$F$16:$P$16</definedName>
    <definedName name="Winner56">#REF!</definedName>
    <definedName name="Winner57" localSheetId="0">Invulformulier!$F$18:$P$18</definedName>
    <definedName name="Winner57">#REF!</definedName>
    <definedName name="Winner58" localSheetId="0">Invulformulier!$I$19:$P$19</definedName>
    <definedName name="Winner58">#REF!</definedName>
    <definedName name="Winner59" localSheetId="0">Invulformulier!$I$20:$P$20</definedName>
    <definedName name="Winner59">#REF!</definedName>
    <definedName name="Winner60" localSheetId="0">Invulformulier!$I$21:$P$21</definedName>
    <definedName name="Winner60">#REF!</definedName>
  </definedNames>
  <calcPr calcId="145621"/>
</workbook>
</file>

<file path=xl/calcChain.xml><?xml version="1.0" encoding="utf-8"?>
<calcChain xmlns="http://schemas.openxmlformats.org/spreadsheetml/2006/main">
  <c r="H123" i="6" l="1"/>
  <c r="F123" i="6"/>
  <c r="S39" i="6"/>
  <c r="S42" i="6"/>
  <c r="S41" i="6"/>
  <c r="S40" i="6"/>
  <c r="U40" i="6"/>
  <c r="U42" i="6"/>
  <c r="T42" i="6"/>
  <c r="U41" i="6"/>
  <c r="T41" i="6"/>
  <c r="T40" i="6"/>
  <c r="U39" i="6"/>
  <c r="T39" i="6"/>
  <c r="S35" i="6"/>
  <c r="S34" i="6"/>
  <c r="U36" i="6"/>
  <c r="T36" i="6"/>
  <c r="U35" i="6"/>
  <c r="T35" i="6"/>
  <c r="U34" i="6"/>
  <c r="T34" i="6"/>
  <c r="U33" i="6"/>
  <c r="T33" i="6"/>
  <c r="S36" i="6"/>
  <c r="S33" i="6"/>
  <c r="H32" i="6"/>
  <c r="F32" i="6"/>
  <c r="S29" i="6" l="1"/>
  <c r="S30" i="6"/>
  <c r="S27" i="6"/>
  <c r="U30" i="6"/>
  <c r="T30" i="6"/>
  <c r="U29" i="6"/>
  <c r="T29" i="6"/>
  <c r="U28" i="6"/>
  <c r="T28" i="6"/>
  <c r="U27" i="6"/>
  <c r="T27" i="6"/>
  <c r="S28" i="6"/>
  <c r="H111" i="6"/>
  <c r="F111" i="6"/>
  <c r="H107" i="6"/>
  <c r="F107" i="6"/>
  <c r="H105" i="6"/>
  <c r="F105" i="6"/>
  <c r="F109" i="6"/>
  <c r="I109" i="6" s="1"/>
  <c r="H109" i="6"/>
  <c r="I110" i="6" s="1"/>
  <c r="S21" i="6"/>
  <c r="S22" i="6"/>
  <c r="S23" i="6"/>
  <c r="U24" i="6"/>
  <c r="T24" i="6"/>
  <c r="U23" i="6"/>
  <c r="T23" i="6"/>
  <c r="U22" i="6"/>
  <c r="T22" i="6"/>
  <c r="U21" i="6"/>
  <c r="T21" i="6"/>
  <c r="S24" i="6"/>
  <c r="S17" i="6"/>
  <c r="S15" i="6"/>
  <c r="S18" i="6"/>
  <c r="S16" i="6"/>
  <c r="U18" i="6"/>
  <c r="T18" i="6"/>
  <c r="U17" i="6"/>
  <c r="T17" i="6"/>
  <c r="U16" i="6"/>
  <c r="T16" i="6"/>
  <c r="U15" i="6"/>
  <c r="T15" i="6"/>
  <c r="H42" i="6"/>
  <c r="F40" i="6"/>
  <c r="F37" i="6"/>
  <c r="H29" i="6"/>
  <c r="H27" i="6"/>
  <c r="F26" i="6"/>
  <c r="H12" i="6"/>
  <c r="U11" i="6"/>
  <c r="T11" i="6"/>
  <c r="S11" i="6"/>
  <c r="U9" i="6"/>
  <c r="T9" i="6"/>
  <c r="S9" i="6"/>
  <c r="F9" i="6"/>
  <c r="F7" i="6"/>
  <c r="V9" i="6" l="1"/>
  <c r="W9" i="6" s="1"/>
  <c r="X9" i="6" s="1"/>
  <c r="U12" i="6"/>
  <c r="T12" i="6"/>
  <c r="S12" i="6"/>
  <c r="U10" i="6"/>
  <c r="T10" i="6"/>
  <c r="S10" i="6"/>
  <c r="F42" i="6"/>
  <c r="H41" i="6"/>
  <c r="F41" i="6"/>
  <c r="H40" i="6"/>
  <c r="H39" i="6"/>
  <c r="F39" i="6"/>
  <c r="H38" i="6"/>
  <c r="F38" i="6"/>
  <c r="H37" i="6"/>
  <c r="H36" i="6"/>
  <c r="F36" i="6"/>
  <c r="H35" i="6"/>
  <c r="F35" i="6"/>
  <c r="H34" i="6"/>
  <c r="F34" i="6"/>
  <c r="H33" i="6"/>
  <c r="F33" i="6"/>
  <c r="H31" i="6"/>
  <c r="F31" i="6"/>
  <c r="H30" i="6"/>
  <c r="F30" i="6"/>
  <c r="F29" i="6"/>
  <c r="H28" i="6"/>
  <c r="F28" i="6"/>
  <c r="F27" i="6"/>
  <c r="H26" i="6"/>
  <c r="H25" i="6"/>
  <c r="F25" i="6"/>
  <c r="H24" i="6"/>
  <c r="F24" i="6"/>
  <c r="H23" i="6"/>
  <c r="F23" i="6"/>
  <c r="H22" i="6"/>
  <c r="F22" i="6"/>
  <c r="H21" i="6"/>
  <c r="F21" i="6"/>
  <c r="H20" i="6"/>
  <c r="F20" i="6"/>
  <c r="H19" i="6"/>
  <c r="F19" i="6"/>
  <c r="H18" i="6"/>
  <c r="F18" i="6"/>
  <c r="H17" i="6"/>
  <c r="F17" i="6"/>
  <c r="H16" i="6"/>
  <c r="F16" i="6"/>
  <c r="H15" i="6"/>
  <c r="F15" i="6"/>
  <c r="H14" i="6"/>
  <c r="F14" i="6"/>
  <c r="H13" i="6"/>
  <c r="F13" i="6"/>
  <c r="F12" i="6"/>
  <c r="H11" i="6"/>
  <c r="F11" i="6"/>
  <c r="H10" i="6"/>
  <c r="F10" i="6"/>
  <c r="H9" i="6"/>
  <c r="H8" i="6"/>
  <c r="F8" i="6"/>
  <c r="H7" i="6"/>
  <c r="V39" i="6" l="1"/>
  <c r="V29" i="6"/>
  <c r="W29" i="6" l="1"/>
  <c r="X29" i="6" s="1"/>
  <c r="W39" i="6"/>
  <c r="X39" i="6" s="1"/>
  <c r="I108" i="6" l="1"/>
  <c r="I107" i="6"/>
  <c r="H130" i="6"/>
  <c r="F130" i="6"/>
  <c r="H121" i="6"/>
  <c r="F121" i="6"/>
  <c r="V41" i="6" l="1"/>
  <c r="V23" i="6"/>
  <c r="V27" i="6"/>
  <c r="V30" i="6"/>
  <c r="V24" i="6"/>
  <c r="V40" i="6"/>
  <c r="V42" i="6"/>
  <c r="V28" i="6"/>
  <c r="V33" i="6"/>
  <c r="V36" i="6"/>
  <c r="V34" i="6"/>
  <c r="V35" i="6"/>
  <c r="V21" i="6"/>
  <c r="V22" i="6"/>
  <c r="V15" i="6"/>
  <c r="V18" i="6"/>
  <c r="V16" i="6"/>
  <c r="V17" i="6"/>
  <c r="V12" i="6"/>
  <c r="V10" i="6"/>
  <c r="V11" i="6"/>
  <c r="W30" i="6" l="1"/>
  <c r="X30" i="6" s="1"/>
  <c r="W28" i="6"/>
  <c r="X28" i="6" s="1"/>
  <c r="W27" i="6"/>
  <c r="X27" i="6" s="1"/>
  <c r="Q29" i="6" s="1"/>
  <c r="W10" i="6"/>
  <c r="X10" i="6" s="1"/>
  <c r="W12" i="6"/>
  <c r="X12" i="6" s="1"/>
  <c r="W11" i="6"/>
  <c r="X11" i="6" s="1"/>
  <c r="W21" i="6"/>
  <c r="X21" i="6" s="1"/>
  <c r="W22" i="6"/>
  <c r="X22" i="6" s="1"/>
  <c r="W23" i="6"/>
  <c r="X23" i="6" s="1"/>
  <c r="W24" i="6"/>
  <c r="X24" i="6" s="1"/>
  <c r="W36" i="6"/>
  <c r="X36" i="6" s="1"/>
  <c r="W35" i="6"/>
  <c r="X35" i="6" s="1"/>
  <c r="W34" i="6"/>
  <c r="X34" i="6" s="1"/>
  <c r="W33" i="6"/>
  <c r="X33" i="6" s="1"/>
  <c r="W15" i="6"/>
  <c r="X15" i="6" s="1"/>
  <c r="W40" i="6"/>
  <c r="X40" i="6" s="1"/>
  <c r="W18" i="6"/>
  <c r="X18" i="6" s="1"/>
  <c r="W41" i="6"/>
  <c r="X41" i="6" s="1"/>
  <c r="W42" i="6"/>
  <c r="X42" i="6" s="1"/>
  <c r="W17" i="6"/>
  <c r="X17" i="6" s="1"/>
  <c r="W16" i="6"/>
  <c r="X16" i="6" s="1"/>
  <c r="Q30" i="6"/>
  <c r="Q28" i="6"/>
  <c r="Q27" i="6" l="1"/>
  <c r="J60" i="6" s="1"/>
  <c r="Q12" i="6"/>
  <c r="Q22" i="6"/>
  <c r="Q21" i="6"/>
  <c r="J57" i="6" s="1"/>
  <c r="Q9" i="6"/>
  <c r="Q10" i="6"/>
  <c r="Q11" i="6"/>
  <c r="Q24" i="6"/>
  <c r="Q23" i="6"/>
  <c r="J58" i="6" s="1"/>
  <c r="Q40" i="6"/>
  <c r="Q39" i="6"/>
  <c r="Q42" i="6"/>
  <c r="Q41" i="6"/>
  <c r="Q33" i="6"/>
  <c r="Q35" i="6"/>
  <c r="Q34" i="6"/>
  <c r="Q36" i="6"/>
  <c r="Q18" i="6"/>
  <c r="Q17" i="6"/>
  <c r="Q15" i="6"/>
  <c r="Q16" i="6"/>
  <c r="J63" i="6"/>
  <c r="J61" i="6"/>
  <c r="F85" i="6" s="1"/>
  <c r="J62" i="6"/>
  <c r="AI77" i="6"/>
  <c r="AH77" i="6"/>
  <c r="AC77" i="6"/>
  <c r="AG77" i="6" l="1"/>
  <c r="J46" i="6"/>
  <c r="F77" i="6" s="1"/>
  <c r="I77" i="6" s="1"/>
  <c r="J68" i="6"/>
  <c r="J67" i="6"/>
  <c r="J66" i="6"/>
  <c r="H85" i="6" s="1"/>
  <c r="J65" i="6"/>
  <c r="F89" i="6" s="1"/>
  <c r="AH76" i="6"/>
  <c r="AI76" i="6"/>
  <c r="AC76" i="6"/>
  <c r="J56" i="6"/>
  <c r="H79" i="6" s="1"/>
  <c r="I80" i="6" s="1"/>
  <c r="AG76" i="6"/>
  <c r="AG74" i="6"/>
  <c r="J48" i="6"/>
  <c r="J47" i="6"/>
  <c r="J45" i="6"/>
  <c r="F79" i="6" s="1"/>
  <c r="I79" i="6" s="1"/>
  <c r="AC74" i="6"/>
  <c r="AH74" i="6"/>
  <c r="AI74" i="6"/>
  <c r="J55" i="6"/>
  <c r="F81" i="6" s="1"/>
  <c r="I81" i="6" s="1"/>
  <c r="J73" i="6"/>
  <c r="J71" i="6"/>
  <c r="H91" i="6" s="1"/>
  <c r="J72" i="6"/>
  <c r="J70" i="6"/>
  <c r="F87" i="6" s="1"/>
  <c r="I87" i="6" s="1"/>
  <c r="AI79" i="6"/>
  <c r="AG79" i="6"/>
  <c r="AC79" i="6"/>
  <c r="AH79" i="6"/>
  <c r="AG78" i="6"/>
  <c r="AH78" i="6"/>
  <c r="AI78" i="6"/>
  <c r="AC78" i="6"/>
  <c r="J52" i="6"/>
  <c r="J50" i="6"/>
  <c r="F83" i="6" s="1"/>
  <c r="I83" i="6" s="1"/>
  <c r="AC75" i="6"/>
  <c r="J51" i="6"/>
  <c r="H77" i="6" s="1"/>
  <c r="I78" i="6" s="1"/>
  <c r="AG75" i="6"/>
  <c r="AH75" i="6"/>
  <c r="J53" i="6"/>
  <c r="AI75" i="6"/>
  <c r="I89" i="6"/>
  <c r="F91" i="6"/>
  <c r="I91" i="6" s="1"/>
  <c r="I124" i="6"/>
  <c r="I123" i="6"/>
  <c r="I122" i="6"/>
  <c r="I121" i="6"/>
  <c r="I112" i="6"/>
  <c r="I111" i="6"/>
  <c r="I106" i="6"/>
  <c r="I105" i="6"/>
  <c r="I85" i="6"/>
  <c r="AJ79" i="6" l="1"/>
  <c r="AK79" i="6" s="1"/>
  <c r="AJ78" i="6"/>
  <c r="AK78" i="6" s="1"/>
  <c r="AJ77" i="6"/>
  <c r="AK77" i="6" s="1"/>
  <c r="AJ74" i="6"/>
  <c r="AK74" i="6" s="1"/>
  <c r="AJ76" i="6"/>
  <c r="AK76" i="6" s="1"/>
  <c r="AJ75" i="6"/>
  <c r="AK75" i="6" s="1"/>
  <c r="I86" i="6"/>
  <c r="AK80" i="6" l="1"/>
  <c r="I92" i="6"/>
  <c r="H89" i="6" l="1"/>
  <c r="I90" i="6" s="1"/>
  <c r="H81" i="6"/>
  <c r="I82" i="6" s="1"/>
  <c r="H87" i="6"/>
  <c r="I88" i="6" s="1"/>
  <c r="H83" i="6"/>
  <c r="I84" i="6" s="1"/>
</calcChain>
</file>

<file path=xl/sharedStrings.xml><?xml version="1.0" encoding="utf-8"?>
<sst xmlns="http://schemas.openxmlformats.org/spreadsheetml/2006/main" count="605" uniqueCount="149">
  <si>
    <t>Duitsland</t>
  </si>
  <si>
    <t>Portugal</t>
  </si>
  <si>
    <t>Frankrijk</t>
  </si>
  <si>
    <t>Spanje</t>
  </si>
  <si>
    <t>Vr</t>
  </si>
  <si>
    <t>-</t>
  </si>
  <si>
    <t>Wo</t>
  </si>
  <si>
    <t>Do</t>
  </si>
  <si>
    <t>Di</t>
  </si>
  <si>
    <t>juni</t>
  </si>
  <si>
    <t>Za</t>
  </si>
  <si>
    <t>Zo</t>
  </si>
  <si>
    <t>Ma</t>
  </si>
  <si>
    <t>Kwartfinale</t>
  </si>
  <si>
    <t>Finale</t>
  </si>
  <si>
    <t>Engeland</t>
  </si>
  <si>
    <t>juli</t>
  </si>
  <si>
    <t>Naam</t>
  </si>
  <si>
    <t>ruststand=2punten</t>
  </si>
  <si>
    <t>Ruststand</t>
  </si>
  <si>
    <t xml:space="preserve">Eindstand </t>
  </si>
  <si>
    <t>eindstand=3punten</t>
  </si>
  <si>
    <t>toto goed=2punten</t>
  </si>
  <si>
    <t>Poule A</t>
  </si>
  <si>
    <t>Poule B</t>
  </si>
  <si>
    <t>Poule C</t>
  </si>
  <si>
    <t>Poule D</t>
  </si>
  <si>
    <t>poule A:</t>
  </si>
  <si>
    <t>nr:1</t>
  </si>
  <si>
    <t>nr:2</t>
  </si>
  <si>
    <t>Poule B:</t>
  </si>
  <si>
    <t>Poule C:</t>
  </si>
  <si>
    <t>Poule D:</t>
  </si>
  <si>
    <t>10 punten</t>
  </si>
  <si>
    <t>Halve Finale</t>
  </si>
  <si>
    <t>15 punten</t>
  </si>
  <si>
    <t>20 punten</t>
  </si>
  <si>
    <t>7 punten te verdienen</t>
  </si>
  <si>
    <t>Per wedstrijd zijn er max</t>
  </si>
  <si>
    <t>Alle geel gearceerde vlakken invullen a.u.b.</t>
  </si>
  <si>
    <t>A</t>
  </si>
  <si>
    <t>B</t>
  </si>
  <si>
    <t>C</t>
  </si>
  <si>
    <t>D</t>
  </si>
  <si>
    <t>18.00 u</t>
  </si>
  <si>
    <t>Kroatië</t>
  </si>
  <si>
    <t>Zwitserland</t>
  </si>
  <si>
    <t>België</t>
  </si>
  <si>
    <t>Poule E</t>
  </si>
  <si>
    <t>Poule F</t>
  </si>
  <si>
    <t>21.00 u</t>
  </si>
  <si>
    <t>E</t>
  </si>
  <si>
    <t>F</t>
  </si>
  <si>
    <t>poule E:</t>
  </si>
  <si>
    <t>Poule F:</t>
  </si>
  <si>
    <t>AF1</t>
  </si>
  <si>
    <t>AF2</t>
  </si>
  <si>
    <t>AF3</t>
  </si>
  <si>
    <t>AF4</t>
  </si>
  <si>
    <t>AF5</t>
  </si>
  <si>
    <t>AF6</t>
  </si>
  <si>
    <t>AF7</t>
  </si>
  <si>
    <t>AF8</t>
  </si>
  <si>
    <t>winnaar  AF1:</t>
  </si>
  <si>
    <t>winnaar  AF2:</t>
  </si>
  <si>
    <t>winnaar  AF3:</t>
  </si>
  <si>
    <t>winnaar  AF4:</t>
  </si>
  <si>
    <t>winnaar  AF5:</t>
  </si>
  <si>
    <t>winnaar  AF6:</t>
  </si>
  <si>
    <t>winnaar  AF7:</t>
  </si>
  <si>
    <t>winnaar  AF8:</t>
  </si>
  <si>
    <t>KF1</t>
  </si>
  <si>
    <t>KF2</t>
  </si>
  <si>
    <t>KF3</t>
  </si>
  <si>
    <t>KF4</t>
  </si>
  <si>
    <t>naar kwart finale:</t>
  </si>
  <si>
    <t>naar halve finale:</t>
  </si>
  <si>
    <t>naar finale:</t>
  </si>
  <si>
    <t>HF1</t>
  </si>
  <si>
    <t>HF2</t>
  </si>
  <si>
    <t>winnaar  KF1:</t>
  </si>
  <si>
    <t>winnaar  KF2:</t>
  </si>
  <si>
    <t>winnaar  KF3:</t>
  </si>
  <si>
    <t>winnaar  KF4:</t>
  </si>
  <si>
    <t>winnaar  HF1:</t>
  </si>
  <si>
    <t>winnaar  HF2:</t>
  </si>
  <si>
    <t>12 punten</t>
  </si>
  <si>
    <t>Achtste finale</t>
  </si>
  <si>
    <t>1A</t>
  </si>
  <si>
    <t>2B</t>
  </si>
  <si>
    <t>1C</t>
  </si>
  <si>
    <t>2D</t>
  </si>
  <si>
    <t>1B</t>
  </si>
  <si>
    <t>2A</t>
  </si>
  <si>
    <t>1D</t>
  </si>
  <si>
    <t>2C</t>
  </si>
  <si>
    <t>1E</t>
  </si>
  <si>
    <t>1F</t>
  </si>
  <si>
    <t>2E</t>
  </si>
  <si>
    <t>2F</t>
  </si>
  <si>
    <t>7 punten</t>
  </si>
  <si>
    <t>Polen</t>
  </si>
  <si>
    <t>15.00 u</t>
  </si>
  <si>
    <t>nr:3</t>
  </si>
  <si>
    <t>nr:4</t>
  </si>
  <si>
    <t>4 punten</t>
  </si>
  <si>
    <t>pt</t>
  </si>
  <si>
    <t>v</t>
  </si>
  <si>
    <t>t</t>
  </si>
  <si>
    <t>ds</t>
  </si>
  <si>
    <t>De poule eindstand wordt automatisch ingevuld</t>
  </si>
  <si>
    <t>Denemarken</t>
  </si>
  <si>
    <t>Italië</t>
  </si>
  <si>
    <t>Turkije</t>
  </si>
  <si>
    <t>Oekraïne</t>
  </si>
  <si>
    <t>Nederland</t>
  </si>
  <si>
    <t>Oostenrijk</t>
  </si>
  <si>
    <t>Tsjechië</t>
  </si>
  <si>
    <t>3D/E/F</t>
  </si>
  <si>
    <t>3A/D/E/F</t>
  </si>
  <si>
    <t>3A/B/C</t>
  </si>
  <si>
    <t>3A/B/C/D</t>
  </si>
  <si>
    <t>Europees Kampioen</t>
  </si>
  <si>
    <t>AB</t>
  </si>
  <si>
    <t>AC</t>
  </si>
  <si>
    <t>AD</t>
  </si>
  <si>
    <t>AE</t>
  </si>
  <si>
    <t>AF</t>
  </si>
  <si>
    <t>BC</t>
  </si>
  <si>
    <t>BD</t>
  </si>
  <si>
    <t>BE</t>
  </si>
  <si>
    <t>BF</t>
  </si>
  <si>
    <t>CD</t>
  </si>
  <si>
    <t>CE</t>
  </si>
  <si>
    <t>CF</t>
  </si>
  <si>
    <t>DE</t>
  </si>
  <si>
    <t>DF</t>
  </si>
  <si>
    <t>EF</t>
  </si>
  <si>
    <t>3e</t>
  </si>
  <si>
    <t>Schotland</t>
  </si>
  <si>
    <t>Slowakije</t>
  </si>
  <si>
    <t>Hongarije</t>
  </si>
  <si>
    <t/>
  </si>
  <si>
    <t>Albanië</t>
  </si>
  <si>
    <t>Slovenië</t>
  </si>
  <si>
    <t>Servië</t>
  </si>
  <si>
    <t>Roemenië</t>
  </si>
  <si>
    <t>Georgië</t>
  </si>
  <si>
    <t>EK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</si>
</sst>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0;;@"/>
    <numFmt numFmtId="165" formatCode="&quot;W58&quot;* @\ \-"/>
    <numFmt numFmtId="166" formatCode="@* &quot;W57&quot;"/>
    <numFmt numFmtId="167" formatCode="&quot;W59&quot;* @\ \-"/>
    <numFmt numFmtId="168" formatCode="@* &quot;W60&quot;"/>
  </numFmts>
  <fonts count="15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8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0"/>
      <color indexed="10"/>
      <name val="Arial"/>
      <family val="2"/>
    </font>
    <font>
      <b/>
      <sz val="10"/>
      <color indexed="12"/>
      <name val="Arial"/>
      <family val="2"/>
    </font>
    <font>
      <sz val="10"/>
      <color indexed="9"/>
      <name val="Arial"/>
      <family val="2"/>
    </font>
    <font>
      <sz val="9"/>
      <name val="Verdana"/>
      <family val="2"/>
    </font>
    <font>
      <sz val="12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sz val="9"/>
      <color indexed="9"/>
      <name val="Verdana"/>
      <family val="2"/>
    </font>
    <font>
      <sz val="6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5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0" fillId="0" borderId="0" xfId="0" applyProtection="1"/>
    <xf numFmtId="0" fontId="0" fillId="0" borderId="0" xfId="0" applyBorder="1" applyProtection="1"/>
    <xf numFmtId="0" fontId="0" fillId="0" borderId="0" xfId="0" applyFill="1" applyProtection="1"/>
    <xf numFmtId="0" fontId="0" fillId="0" borderId="0" xfId="0" applyFill="1" applyBorder="1" applyProtection="1"/>
    <xf numFmtId="0" fontId="6" fillId="0" borderId="0" xfId="0" applyFont="1" applyProtection="1"/>
    <xf numFmtId="0" fontId="2" fillId="0" borderId="4" xfId="0" applyFont="1" applyBorder="1" applyProtection="1"/>
    <xf numFmtId="0" fontId="2" fillId="2" borderId="5" xfId="0" applyFont="1" applyFill="1" applyBorder="1" applyAlignment="1" applyProtection="1">
      <alignment horizontal="center"/>
      <protection locked="0"/>
    </xf>
    <xf numFmtId="0" fontId="2" fillId="0" borderId="6" xfId="0" applyFont="1" applyFill="1" applyBorder="1" applyAlignment="1" applyProtection="1">
      <alignment horizontal="center"/>
    </xf>
    <xf numFmtId="0" fontId="2" fillId="0" borderId="0" xfId="0" applyFont="1" applyBorder="1" applyProtection="1"/>
    <xf numFmtId="0" fontId="2" fillId="0" borderId="1" xfId="0" applyFont="1" applyBorder="1" applyProtection="1"/>
    <xf numFmtId="0" fontId="2" fillId="0" borderId="2" xfId="0" applyFont="1" applyBorder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0" borderId="0" xfId="0" applyFont="1" applyProtection="1"/>
    <xf numFmtId="49" fontId="2" fillId="0" borderId="0" xfId="0" applyNumberFormat="1" applyFont="1" applyAlignment="1" applyProtection="1">
      <alignment horizontal="center"/>
    </xf>
    <xf numFmtId="49" fontId="4" fillId="0" borderId="0" xfId="0" applyNumberFormat="1" applyFont="1" applyAlignment="1" applyProtection="1">
      <alignment horizontal="center"/>
    </xf>
    <xf numFmtId="1" fontId="2" fillId="0" borderId="0" xfId="0" applyNumberFormat="1" applyFont="1" applyAlignment="1" applyProtection="1">
      <alignment horizontal="center"/>
    </xf>
    <xf numFmtId="49" fontId="7" fillId="0" borderId="12" xfId="0" applyNumberFormat="1" applyFont="1" applyBorder="1" applyAlignment="1" applyProtection="1">
      <alignment horizontal="center"/>
    </xf>
    <xf numFmtId="0" fontId="8" fillId="0" borderId="0" xfId="0" applyFont="1" applyProtection="1"/>
    <xf numFmtId="0" fontId="4" fillId="0" borderId="0" xfId="0" applyFont="1" applyFill="1" applyBorder="1" applyAlignment="1" applyProtection="1">
      <alignment horizontal="center"/>
    </xf>
    <xf numFmtId="49" fontId="7" fillId="0" borderId="13" xfId="0" applyNumberFormat="1" applyFont="1" applyBorder="1" applyAlignment="1" applyProtection="1">
      <alignment horizontal="center"/>
    </xf>
    <xf numFmtId="0" fontId="4" fillId="0" borderId="0" xfId="0" applyFont="1" applyFill="1" applyAlignment="1" applyProtection="1">
      <alignment horizontal="center"/>
    </xf>
    <xf numFmtId="49" fontId="4" fillId="0" borderId="0" xfId="0" applyNumberFormat="1" applyFont="1" applyFill="1" applyAlignment="1" applyProtection="1">
      <alignment horizontal="center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0" borderId="2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0" borderId="0" xfId="0" applyFont="1" applyFill="1" applyAlignment="1" applyProtection="1">
      <alignment horizontal="center"/>
    </xf>
    <xf numFmtId="49" fontId="2" fillId="0" borderId="0" xfId="0" applyNumberFormat="1" applyFont="1" applyFill="1" applyAlignment="1" applyProtection="1">
      <alignment horizontal="center"/>
    </xf>
    <xf numFmtId="0" fontId="2" fillId="0" borderId="0" xfId="0" applyFont="1" applyFill="1" applyProtection="1"/>
    <xf numFmtId="0" fontId="8" fillId="0" borderId="0" xfId="0" applyNumberFormat="1" applyFont="1" applyAlignment="1" applyProtection="1">
      <alignment horizontal="center"/>
    </xf>
    <xf numFmtId="0" fontId="4" fillId="0" borderId="0" xfId="0" applyFont="1" applyProtection="1"/>
    <xf numFmtId="0" fontId="4" fillId="0" borderId="0" xfId="0" applyFont="1" applyFill="1" applyProtection="1"/>
    <xf numFmtId="1" fontId="2" fillId="0" borderId="0" xfId="0" applyNumberFormat="1" applyFont="1" applyProtection="1"/>
    <xf numFmtId="164" fontId="12" fillId="0" borderId="0" xfId="0" applyNumberFormat="1" applyFont="1" applyFill="1" applyBorder="1" applyProtection="1">
      <protection hidden="1"/>
    </xf>
    <xf numFmtId="0" fontId="12" fillId="0" borderId="0" xfId="0" applyFont="1" applyFill="1" applyBorder="1" applyProtection="1">
      <protection hidden="1"/>
    </xf>
    <xf numFmtId="165" fontId="13" fillId="0" borderId="0" xfId="0" applyNumberFormat="1" applyFont="1" applyFill="1" applyBorder="1" applyAlignment="1" applyProtection="1">
      <alignment horizontal="right"/>
      <protection hidden="1"/>
    </xf>
    <xf numFmtId="167" fontId="13" fillId="0" borderId="0" xfId="0" applyNumberFormat="1" applyFont="1" applyFill="1" applyBorder="1" applyAlignment="1" applyProtection="1">
      <alignment horizontal="right"/>
      <protection hidden="1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Fill="1" applyBorder="1" applyProtection="1"/>
    <xf numFmtId="0" fontId="12" fillId="0" borderId="0" xfId="0" applyFont="1" applyProtection="1">
      <protection hidden="1"/>
    </xf>
    <xf numFmtId="0" fontId="1" fillId="0" borderId="1" xfId="0" applyFont="1" applyBorder="1" applyProtection="1"/>
    <xf numFmtId="0" fontId="0" fillId="5" borderId="1" xfId="0" applyFill="1" applyBorder="1" applyProtection="1"/>
    <xf numFmtId="0" fontId="0" fillId="5" borderId="3" xfId="0" applyFill="1" applyBorder="1" applyProtection="1"/>
    <xf numFmtId="0" fontId="0" fillId="6" borderId="1" xfId="0" applyFill="1" applyBorder="1" applyProtection="1"/>
    <xf numFmtId="0" fontId="0" fillId="6" borderId="3" xfId="0" applyFill="1" applyBorder="1" applyProtection="1"/>
    <xf numFmtId="49" fontId="7" fillId="0" borderId="0" xfId="0" applyNumberFormat="1" applyFont="1" applyBorder="1" applyAlignment="1" applyProtection="1">
      <alignment horizontal="center"/>
    </xf>
    <xf numFmtId="0" fontId="1" fillId="0" borderId="0" xfId="0" quotePrefix="1" applyFont="1" applyAlignment="1" applyProtection="1">
      <alignment horizontal="center"/>
    </xf>
    <xf numFmtId="0" fontId="1" fillId="0" borderId="12" xfId="0" applyFont="1" applyBorder="1" applyAlignment="1" applyProtection="1">
      <alignment horizontal="center"/>
    </xf>
    <xf numFmtId="0" fontId="14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8" fillId="0" borderId="0" xfId="0" applyNumberFormat="1" applyFont="1" applyFill="1" applyAlignment="1" applyProtection="1">
      <alignment horizontal="center"/>
    </xf>
    <xf numFmtId="164" fontId="12" fillId="0" borderId="0" xfId="0" applyNumberFormat="1" applyFont="1" applyFill="1" applyBorder="1" applyAlignment="1" applyProtection="1">
      <alignment shrinkToFit="1"/>
      <protection hidden="1"/>
    </xf>
    <xf numFmtId="0" fontId="1" fillId="0" borderId="0" xfId="0" applyFont="1" applyAlignment="1" applyProtection="1">
      <alignment horizontal="center"/>
    </xf>
    <xf numFmtId="0" fontId="1" fillId="0" borderId="0" xfId="0" applyFont="1" applyProtection="1"/>
    <xf numFmtId="0" fontId="1" fillId="0" borderId="0" xfId="0" applyFont="1" applyFill="1" applyProtection="1"/>
    <xf numFmtId="0" fontId="1" fillId="5" borderId="9" xfId="0" applyFont="1" applyFill="1" applyBorder="1" applyProtection="1"/>
    <xf numFmtId="0" fontId="1" fillId="5" borderId="11" xfId="0" applyFont="1" applyFill="1" applyBorder="1" applyProtection="1"/>
    <xf numFmtId="0" fontId="1" fillId="6" borderId="9" xfId="0" applyFont="1" applyFill="1" applyBorder="1" applyProtection="1"/>
    <xf numFmtId="0" fontId="1" fillId="6" borderId="11" xfId="0" applyFont="1" applyFill="1" applyBorder="1" applyProtection="1"/>
    <xf numFmtId="0" fontId="0" fillId="0" borderId="0" xfId="0" applyAlignment="1" applyProtection="1">
      <alignment horizontal="center"/>
    </xf>
    <xf numFmtId="0" fontId="0" fillId="0" borderId="0" xfId="0" applyFill="1" applyAlignment="1" applyProtection="1">
      <alignment horizontal="center"/>
    </xf>
    <xf numFmtId="166" fontId="9" fillId="0" borderId="0" xfId="0" applyNumberFormat="1" applyFont="1" applyFill="1" applyBorder="1" applyAlignment="1" applyProtection="1">
      <alignment horizontal="center"/>
    </xf>
    <xf numFmtId="168" fontId="9" fillId="0" borderId="0" xfId="0" applyNumberFormat="1" applyFont="1" applyFill="1" applyBorder="1" applyAlignment="1" applyProtection="1">
      <alignment horizontal="center"/>
    </xf>
    <xf numFmtId="0" fontId="0" fillId="7" borderId="14" xfId="0" applyFill="1" applyBorder="1" applyAlignment="1" applyProtection="1">
      <alignment horizontal="center"/>
    </xf>
    <xf numFmtId="0" fontId="0" fillId="7" borderId="9" xfId="0" applyFill="1" applyBorder="1" applyAlignment="1" applyProtection="1">
      <alignment horizontal="center"/>
    </xf>
    <xf numFmtId="0" fontId="0" fillId="7" borderId="11" xfId="0" applyFill="1" applyBorder="1" applyAlignment="1" applyProtection="1">
      <alignment horizontal="center"/>
    </xf>
    <xf numFmtId="0" fontId="0" fillId="0" borderId="0" xfId="0" applyAlignment="1" applyProtection="1">
      <alignment horizontal="right"/>
    </xf>
    <xf numFmtId="0" fontId="0" fillId="0" borderId="0" xfId="0" applyFill="1" applyAlignment="1">
      <alignment horizontal="center"/>
    </xf>
    <xf numFmtId="0" fontId="14" fillId="0" borderId="0" xfId="0" applyFont="1" applyFill="1" applyAlignment="1" applyProtection="1">
      <alignment horizontal="center"/>
    </xf>
    <xf numFmtId="0" fontId="1" fillId="12" borderId="9" xfId="0" applyFont="1" applyFill="1" applyBorder="1" applyProtection="1"/>
    <xf numFmtId="0" fontId="0" fillId="9" borderId="24" xfId="0" applyFill="1" applyBorder="1" applyAlignment="1" applyProtection="1">
      <alignment horizontal="center"/>
    </xf>
    <xf numFmtId="0" fontId="0" fillId="9" borderId="12" xfId="0" applyFill="1" applyBorder="1" applyAlignment="1" applyProtection="1">
      <alignment horizontal="center"/>
    </xf>
    <xf numFmtId="0" fontId="0" fillId="9" borderId="25" xfId="0" applyFill="1" applyBorder="1" applyAlignment="1" applyProtection="1">
      <alignment horizontal="center"/>
    </xf>
    <xf numFmtId="0" fontId="0" fillId="9" borderId="26" xfId="0" applyFill="1" applyBorder="1" applyAlignment="1" applyProtection="1">
      <alignment horizontal="center"/>
    </xf>
    <xf numFmtId="0" fontId="0" fillId="9" borderId="27" xfId="0" applyFill="1" applyBorder="1" applyAlignment="1" applyProtection="1">
      <alignment horizontal="center"/>
    </xf>
    <xf numFmtId="0" fontId="0" fillId="9" borderId="28" xfId="0" applyFill="1" applyBorder="1" applyAlignment="1" applyProtection="1">
      <alignment horizontal="center"/>
    </xf>
    <xf numFmtId="0" fontId="0" fillId="10" borderId="24" xfId="0" applyFill="1" applyBorder="1" applyAlignment="1" applyProtection="1">
      <alignment horizontal="center"/>
    </xf>
    <xf numFmtId="0" fontId="0" fillId="10" borderId="12" xfId="0" applyFill="1" applyBorder="1" applyAlignment="1" applyProtection="1">
      <alignment horizontal="center"/>
    </xf>
    <xf numFmtId="0" fontId="0" fillId="10" borderId="25" xfId="0" applyFill="1" applyBorder="1" applyAlignment="1" applyProtection="1">
      <alignment horizontal="center"/>
    </xf>
    <xf numFmtId="0" fontId="0" fillId="10" borderId="26" xfId="0" applyFill="1" applyBorder="1" applyAlignment="1" applyProtection="1">
      <alignment horizontal="center"/>
    </xf>
    <xf numFmtId="0" fontId="0" fillId="10" borderId="27" xfId="0" applyFill="1" applyBorder="1" applyAlignment="1" applyProtection="1">
      <alignment horizontal="center"/>
    </xf>
    <xf numFmtId="0" fontId="0" fillId="10" borderId="28" xfId="0" applyFill="1" applyBorder="1" applyAlignment="1" applyProtection="1">
      <alignment horizontal="center"/>
    </xf>
    <xf numFmtId="0" fontId="0" fillId="11" borderId="24" xfId="0" applyFill="1" applyBorder="1" applyAlignment="1" applyProtection="1">
      <alignment horizontal="center"/>
    </xf>
    <xf numFmtId="0" fontId="0" fillId="11" borderId="12" xfId="0" applyFill="1" applyBorder="1" applyAlignment="1" applyProtection="1">
      <alignment horizontal="center"/>
    </xf>
    <xf numFmtId="0" fontId="0" fillId="11" borderId="25" xfId="0" applyFill="1" applyBorder="1" applyAlignment="1" applyProtection="1">
      <alignment horizontal="center"/>
    </xf>
    <xf numFmtId="0" fontId="0" fillId="11" borderId="26" xfId="0" applyFill="1" applyBorder="1" applyAlignment="1" applyProtection="1">
      <alignment horizontal="center"/>
    </xf>
    <xf numFmtId="0" fontId="0" fillId="11" borderId="27" xfId="0" applyFill="1" applyBorder="1" applyAlignment="1" applyProtection="1">
      <alignment horizontal="center"/>
    </xf>
    <xf numFmtId="0" fontId="0" fillId="11" borderId="28" xfId="0" applyFill="1" applyBorder="1" applyAlignment="1" applyProtection="1">
      <alignment horizontal="center"/>
    </xf>
    <xf numFmtId="0" fontId="0" fillId="12" borderId="24" xfId="0" applyFill="1" applyBorder="1" applyAlignment="1" applyProtection="1">
      <alignment horizontal="center"/>
    </xf>
    <xf numFmtId="0" fontId="0" fillId="12" borderId="12" xfId="0" applyFill="1" applyBorder="1" applyAlignment="1" applyProtection="1">
      <alignment horizontal="center"/>
    </xf>
    <xf numFmtId="0" fontId="0" fillId="12" borderId="25" xfId="0" applyFill="1" applyBorder="1" applyAlignment="1" applyProtection="1">
      <alignment horizontal="center"/>
    </xf>
    <xf numFmtId="0" fontId="0" fillId="12" borderId="26" xfId="0" applyFill="1" applyBorder="1" applyAlignment="1" applyProtection="1">
      <alignment horizontal="center"/>
    </xf>
    <xf numFmtId="0" fontId="0" fillId="12" borderId="27" xfId="0" applyFill="1" applyBorder="1" applyAlignment="1" applyProtection="1">
      <alignment horizontal="center"/>
    </xf>
    <xf numFmtId="0" fontId="0" fillId="12" borderId="28" xfId="0" applyFill="1" applyBorder="1" applyAlignment="1" applyProtection="1">
      <alignment horizontal="center"/>
    </xf>
    <xf numFmtId="0" fontId="0" fillId="5" borderId="24" xfId="0" applyFill="1" applyBorder="1" applyAlignment="1" applyProtection="1">
      <alignment horizontal="center"/>
    </xf>
    <xf numFmtId="0" fontId="0" fillId="5" borderId="12" xfId="0" applyFill="1" applyBorder="1" applyAlignment="1" applyProtection="1">
      <alignment horizontal="center"/>
    </xf>
    <xf numFmtId="0" fontId="0" fillId="5" borderId="25" xfId="0" applyFill="1" applyBorder="1" applyAlignment="1" applyProtection="1">
      <alignment horizontal="center"/>
    </xf>
    <xf numFmtId="0" fontId="0" fillId="5" borderId="26" xfId="0" applyFill="1" applyBorder="1" applyAlignment="1" applyProtection="1">
      <alignment horizontal="center"/>
    </xf>
    <xf numFmtId="0" fontId="0" fillId="5" borderId="27" xfId="0" applyFill="1" applyBorder="1" applyAlignment="1" applyProtection="1">
      <alignment horizontal="center"/>
    </xf>
    <xf numFmtId="0" fontId="0" fillId="5" borderId="28" xfId="0" applyFill="1" applyBorder="1" applyAlignment="1" applyProtection="1">
      <alignment horizontal="center"/>
    </xf>
    <xf numFmtId="0" fontId="0" fillId="6" borderId="24" xfId="0" applyFill="1" applyBorder="1" applyAlignment="1" applyProtection="1">
      <alignment horizontal="center"/>
    </xf>
    <xf numFmtId="0" fontId="0" fillId="6" borderId="12" xfId="0" applyFill="1" applyBorder="1" applyAlignment="1" applyProtection="1">
      <alignment horizontal="center"/>
    </xf>
    <xf numFmtId="0" fontId="0" fillId="6" borderId="25" xfId="0" applyFill="1" applyBorder="1" applyAlignment="1" applyProtection="1">
      <alignment horizontal="center"/>
    </xf>
    <xf numFmtId="0" fontId="0" fillId="6" borderId="26" xfId="0" applyFill="1" applyBorder="1" applyAlignment="1" applyProtection="1">
      <alignment horizontal="center"/>
    </xf>
    <xf numFmtId="0" fontId="0" fillId="6" borderId="27" xfId="0" applyFill="1" applyBorder="1" applyAlignment="1" applyProtection="1">
      <alignment horizontal="center"/>
    </xf>
    <xf numFmtId="0" fontId="0" fillId="6" borderId="28" xfId="0" applyFill="1" applyBorder="1" applyAlignment="1" applyProtection="1">
      <alignment horizontal="center"/>
    </xf>
    <xf numFmtId="0" fontId="0" fillId="9" borderId="29" xfId="0" applyFill="1" applyBorder="1" applyAlignment="1" applyProtection="1">
      <alignment horizontal="center"/>
    </xf>
    <xf numFmtId="0" fontId="0" fillId="9" borderId="13" xfId="0" applyFill="1" applyBorder="1" applyAlignment="1" applyProtection="1">
      <alignment horizontal="center"/>
    </xf>
    <xf numFmtId="0" fontId="0" fillId="9" borderId="30" xfId="0" applyFill="1" applyBorder="1" applyAlignment="1" applyProtection="1">
      <alignment horizontal="center"/>
    </xf>
    <xf numFmtId="0" fontId="0" fillId="10" borderId="29" xfId="0" applyFill="1" applyBorder="1" applyAlignment="1" applyProtection="1">
      <alignment horizontal="center"/>
    </xf>
    <xf numFmtId="0" fontId="0" fillId="10" borderId="13" xfId="0" applyFill="1" applyBorder="1" applyAlignment="1" applyProtection="1">
      <alignment horizontal="center"/>
    </xf>
    <xf numFmtId="0" fontId="0" fillId="10" borderId="30" xfId="0" applyFill="1" applyBorder="1" applyAlignment="1" applyProtection="1">
      <alignment horizontal="center"/>
    </xf>
    <xf numFmtId="0" fontId="0" fillId="11" borderId="29" xfId="0" applyFill="1" applyBorder="1" applyAlignment="1" applyProtection="1">
      <alignment horizontal="center"/>
    </xf>
    <xf numFmtId="0" fontId="0" fillId="11" borderId="13" xfId="0" applyFill="1" applyBorder="1" applyAlignment="1" applyProtection="1">
      <alignment horizontal="center"/>
    </xf>
    <xf numFmtId="0" fontId="0" fillId="11" borderId="30" xfId="0" applyFill="1" applyBorder="1" applyAlignment="1" applyProtection="1">
      <alignment horizontal="center"/>
    </xf>
    <xf numFmtId="0" fontId="0" fillId="12" borderId="29" xfId="0" applyFill="1" applyBorder="1" applyAlignment="1" applyProtection="1">
      <alignment horizontal="center"/>
    </xf>
    <xf numFmtId="0" fontId="0" fillId="12" borderId="13" xfId="0" applyFill="1" applyBorder="1" applyAlignment="1" applyProtection="1">
      <alignment horizontal="center"/>
    </xf>
    <xf numFmtId="0" fontId="0" fillId="12" borderId="30" xfId="0" applyFill="1" applyBorder="1" applyAlignment="1" applyProtection="1">
      <alignment horizontal="center"/>
    </xf>
    <xf numFmtId="0" fontId="0" fillId="5" borderId="29" xfId="0" applyFill="1" applyBorder="1" applyAlignment="1" applyProtection="1">
      <alignment horizontal="center"/>
    </xf>
    <xf numFmtId="0" fontId="0" fillId="5" borderId="13" xfId="0" applyFill="1" applyBorder="1" applyAlignment="1" applyProtection="1">
      <alignment horizontal="center"/>
    </xf>
    <xf numFmtId="0" fontId="0" fillId="5" borderId="30" xfId="0" applyFill="1" applyBorder="1" applyAlignment="1" applyProtection="1">
      <alignment horizontal="center"/>
    </xf>
    <xf numFmtId="0" fontId="0" fillId="6" borderId="29" xfId="0" applyFill="1" applyBorder="1" applyAlignment="1" applyProtection="1">
      <alignment horizontal="center"/>
    </xf>
    <xf numFmtId="0" fontId="0" fillId="6" borderId="13" xfId="0" applyFill="1" applyBorder="1" applyAlignment="1" applyProtection="1">
      <alignment horizontal="center"/>
    </xf>
    <xf numFmtId="0" fontId="0" fillId="6" borderId="30" xfId="0" applyFill="1" applyBorder="1" applyAlignment="1" applyProtection="1">
      <alignment horizontal="center"/>
    </xf>
    <xf numFmtId="0" fontId="0" fillId="8" borderId="31" xfId="0" applyFill="1" applyBorder="1" applyAlignment="1" applyProtection="1">
      <alignment horizontal="center"/>
    </xf>
    <xf numFmtId="0" fontId="0" fillId="8" borderId="32" xfId="0" applyFill="1" applyBorder="1" applyAlignment="1" applyProtection="1">
      <alignment horizontal="center"/>
    </xf>
    <xf numFmtId="0" fontId="0" fillId="8" borderId="33" xfId="0" applyFill="1" applyBorder="1" applyAlignment="1" applyProtection="1">
      <alignment horizontal="center"/>
    </xf>
    <xf numFmtId="0" fontId="4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164" fontId="4" fillId="0" borderId="12" xfId="0" applyNumberFormat="1" applyFont="1" applyFill="1" applyBorder="1" applyAlignment="1" applyProtection="1">
      <alignment horizontal="center"/>
    </xf>
    <xf numFmtId="0" fontId="2" fillId="0" borderId="2" xfId="0" applyFont="1" applyBorder="1" applyProtection="1"/>
    <xf numFmtId="0" fontId="1" fillId="0" borderId="3" xfId="0" applyFont="1" applyBorder="1" applyProtection="1"/>
    <xf numFmtId="0" fontId="1" fillId="0" borderId="2" xfId="0" applyFont="1" applyBorder="1" applyProtection="1"/>
    <xf numFmtId="0" fontId="2" fillId="0" borderId="0" xfId="0" applyFont="1" applyFill="1" applyBorder="1" applyProtection="1"/>
    <xf numFmtId="0" fontId="1" fillId="0" borderId="0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  <protection hidden="1"/>
    </xf>
    <xf numFmtId="0" fontId="0" fillId="0" borderId="2" xfId="0" applyBorder="1" applyProtection="1"/>
    <xf numFmtId="0" fontId="2" fillId="0" borderId="34" xfId="0" applyFont="1" applyFill="1" applyBorder="1" applyAlignment="1" applyProtection="1">
      <alignment horizontal="center"/>
    </xf>
    <xf numFmtId="0" fontId="0" fillId="0" borderId="34" xfId="0" applyBorder="1" applyAlignment="1">
      <alignment horizontal="center"/>
    </xf>
    <xf numFmtId="0" fontId="0" fillId="0" borderId="0" xfId="0" applyFill="1" applyBorder="1" applyAlignment="1" applyProtection="1">
      <alignment horizontal="center"/>
    </xf>
    <xf numFmtId="0" fontId="1" fillId="10" borderId="7" xfId="0" applyFont="1" applyFill="1" applyBorder="1" applyProtection="1"/>
    <xf numFmtId="0" fontId="1" fillId="10" borderId="9" xfId="0" applyFont="1" applyFill="1" applyBorder="1" applyProtection="1"/>
    <xf numFmtId="0" fontId="1" fillId="10" borderId="11" xfId="0" applyFont="1" applyFill="1" applyBorder="1" applyProtection="1"/>
    <xf numFmtId="0" fontId="0" fillId="10" borderId="1" xfId="0" applyFill="1" applyBorder="1" applyProtection="1"/>
    <xf numFmtId="0" fontId="0" fillId="10" borderId="3" xfId="0" applyFill="1" applyBorder="1" applyProtection="1"/>
    <xf numFmtId="0" fontId="0" fillId="1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1" fillId="0" borderId="2" xfId="0" applyFont="1" applyBorder="1" applyAlignment="1" applyProtection="1">
      <alignment horizontal="center"/>
    </xf>
    <xf numFmtId="0" fontId="0" fillId="12" borderId="1" xfId="0" applyFill="1" applyBorder="1" applyProtection="1"/>
    <xf numFmtId="0" fontId="1" fillId="12" borderId="2" xfId="0" applyFont="1" applyFill="1" applyBorder="1" applyAlignment="1" applyProtection="1">
      <alignment horizontal="center"/>
      <protection hidden="1"/>
    </xf>
    <xf numFmtId="0" fontId="0" fillId="12" borderId="3" xfId="0" applyFill="1" applyBorder="1" applyProtection="1"/>
    <xf numFmtId="0" fontId="0" fillId="9" borderId="1" xfId="0" applyFill="1" applyBorder="1" applyProtection="1"/>
    <xf numFmtId="0" fontId="1" fillId="9" borderId="2" xfId="0" applyFont="1" applyFill="1" applyBorder="1" applyAlignment="1" applyProtection="1">
      <alignment horizontal="center"/>
      <protection hidden="1"/>
    </xf>
    <xf numFmtId="0" fontId="0" fillId="9" borderId="3" xfId="0" applyFill="1" applyBorder="1" applyProtection="1"/>
    <xf numFmtId="0" fontId="0" fillId="15" borderId="1" xfId="0" applyFill="1" applyBorder="1" applyProtection="1"/>
    <xf numFmtId="0" fontId="1" fillId="15" borderId="2" xfId="0" applyFont="1" applyFill="1" applyBorder="1" applyAlignment="1" applyProtection="1">
      <alignment horizontal="center"/>
      <protection hidden="1"/>
    </xf>
    <xf numFmtId="0" fontId="0" fillId="15" borderId="3" xfId="0" applyFill="1" applyBorder="1" applyProtection="1"/>
    <xf numFmtId="0" fontId="1" fillId="10" borderId="2" xfId="0" applyFont="1" applyFill="1" applyBorder="1" applyAlignment="1" applyProtection="1">
      <alignment horizontal="center"/>
      <protection hidden="1"/>
    </xf>
    <xf numFmtId="0" fontId="1" fillId="6" borderId="2" xfId="0" applyFont="1" applyFill="1" applyBorder="1" applyAlignment="1" applyProtection="1">
      <alignment horizontal="center"/>
      <protection hidden="1"/>
    </xf>
    <xf numFmtId="0" fontId="1" fillId="5" borderId="2" xfId="0" applyFont="1" applyFill="1" applyBorder="1" applyAlignment="1" applyProtection="1">
      <alignment horizontal="center"/>
      <protection hidden="1"/>
    </xf>
    <xf numFmtId="0" fontId="1" fillId="12" borderId="7" xfId="0" applyFont="1" applyFill="1" applyBorder="1" applyProtection="1"/>
    <xf numFmtId="0" fontId="1" fillId="12" borderId="11" xfId="0" applyFont="1" applyFill="1" applyBorder="1" applyProtection="1"/>
    <xf numFmtId="0" fontId="1" fillId="9" borderId="14" xfId="0" applyFont="1" applyFill="1" applyBorder="1" applyProtection="1"/>
    <xf numFmtId="0" fontId="1" fillId="9" borderId="9" xfId="0" applyFont="1" applyFill="1" applyBorder="1" applyProtection="1"/>
    <xf numFmtId="0" fontId="1" fillId="9" borderId="11" xfId="0" applyFont="1" applyFill="1" applyBorder="1" applyProtection="1"/>
    <xf numFmtId="0" fontId="1" fillId="11" borderId="7" xfId="0" applyFont="1" applyFill="1" applyBorder="1" applyProtection="1"/>
    <xf numFmtId="0" fontId="1" fillId="15" borderId="9" xfId="0" applyFont="1" applyFill="1" applyBorder="1" applyProtection="1"/>
    <xf numFmtId="0" fontId="1" fillId="15" borderId="11" xfId="0" applyFont="1" applyFill="1" applyBorder="1" applyProtection="1"/>
    <xf numFmtId="0" fontId="1" fillId="6" borderId="7" xfId="0" applyFont="1" applyFill="1" applyBorder="1" applyProtection="1"/>
    <xf numFmtId="0" fontId="1" fillId="5" borderId="14" xfId="0" applyFont="1" applyFill="1" applyBorder="1" applyProtection="1"/>
    <xf numFmtId="0" fontId="0" fillId="0" borderId="0" xfId="0" applyFill="1" applyBorder="1" applyAlignment="1" applyProtection="1">
      <alignment horizontal="center"/>
    </xf>
    <xf numFmtId="0" fontId="0" fillId="0" borderId="0" xfId="0" applyAlignment="1">
      <alignment horizontal="center"/>
    </xf>
    <xf numFmtId="0" fontId="2" fillId="13" borderId="15" xfId="0" applyFont="1" applyFill="1" applyBorder="1" applyAlignment="1" applyProtection="1">
      <alignment horizontal="center"/>
      <protection locked="0"/>
    </xf>
    <xf numFmtId="0" fontId="2" fillId="13" borderId="16" xfId="0" applyFont="1" applyFill="1" applyBorder="1" applyAlignment="1" applyProtection="1">
      <alignment horizontal="center"/>
      <protection locked="0"/>
    </xf>
    <xf numFmtId="0" fontId="2" fillId="13" borderId="17" xfId="0" applyFont="1" applyFill="1" applyBorder="1" applyAlignment="1" applyProtection="1">
      <alignment horizontal="center"/>
      <protection locked="0"/>
    </xf>
    <xf numFmtId="0" fontId="2" fillId="13" borderId="18" xfId="0" applyFont="1" applyFill="1" applyBorder="1" applyAlignment="1" applyProtection="1">
      <alignment horizontal="center"/>
      <protection locked="0"/>
    </xf>
    <xf numFmtId="0" fontId="2" fillId="13" borderId="19" xfId="0" applyFont="1" applyFill="1" applyBorder="1" applyAlignment="1" applyProtection="1">
      <alignment horizontal="center"/>
      <protection locked="0"/>
    </xf>
    <xf numFmtId="0" fontId="2" fillId="13" borderId="20" xfId="0" applyFont="1" applyFill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2" fillId="0" borderId="16" xfId="0" applyFont="1" applyFill="1" applyBorder="1" applyAlignment="1" applyProtection="1">
      <alignment horizontal="center"/>
    </xf>
    <xf numFmtId="0" fontId="4" fillId="3" borderId="15" xfId="0" applyFont="1" applyFill="1" applyBorder="1" applyAlignment="1" applyProtection="1">
      <alignment horizontal="center"/>
    </xf>
    <xf numFmtId="0" fontId="4" fillId="3" borderId="17" xfId="0" applyFont="1" applyFill="1" applyBorder="1" applyAlignment="1" applyProtection="1">
      <alignment horizontal="center"/>
    </xf>
    <xf numFmtId="1" fontId="2" fillId="0" borderId="16" xfId="0" applyNumberFormat="1" applyFont="1" applyFill="1" applyBorder="1" applyAlignment="1" applyProtection="1">
      <alignment horizontal="center"/>
    </xf>
    <xf numFmtId="0" fontId="7" fillId="0" borderId="0" xfId="0" applyFont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9" xfId="0" applyFont="1" applyFill="1" applyBorder="1" applyAlignment="1" applyProtection="1">
      <alignment horizontal="center"/>
      <protection locked="0"/>
    </xf>
    <xf numFmtId="0" fontId="2" fillId="2" borderId="20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21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22" xfId="0" applyFont="1" applyFill="1" applyBorder="1" applyAlignment="1" applyProtection="1">
      <alignment horizontal="center"/>
      <protection locked="0"/>
    </xf>
    <xf numFmtId="0" fontId="2" fillId="2" borderId="23" xfId="0" applyFont="1" applyFill="1" applyBorder="1" applyAlignment="1" applyProtection="1">
      <alignment horizontal="center"/>
      <protection locked="0"/>
    </xf>
    <xf numFmtId="0" fontId="4" fillId="8" borderId="15" xfId="0" applyFont="1" applyFill="1" applyBorder="1" applyAlignment="1" applyProtection="1">
      <alignment horizontal="center"/>
    </xf>
    <xf numFmtId="0" fontId="4" fillId="8" borderId="17" xfId="0" applyFont="1" applyFill="1" applyBorder="1" applyAlignment="1" applyProtection="1">
      <alignment horizontal="center"/>
    </xf>
    <xf numFmtId="0" fontId="4" fillId="2" borderId="15" xfId="0" applyFon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/>
      <protection locked="0"/>
    </xf>
    <xf numFmtId="0" fontId="4" fillId="2" borderId="17" xfId="0" applyFont="1" applyFill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1" fontId="4" fillId="0" borderId="1" xfId="0" applyNumberFormat="1" applyFont="1" applyBorder="1" applyAlignment="1" applyProtection="1">
      <alignment horizontal="center" vertical="center" wrapText="1"/>
    </xf>
    <xf numFmtId="1" fontId="4" fillId="0" borderId="2" xfId="0" applyNumberFormat="1" applyFont="1" applyBorder="1" applyAlignment="1" applyProtection="1">
      <alignment horizontal="center" vertical="center" wrapText="1"/>
    </xf>
    <xf numFmtId="1" fontId="4" fillId="0" borderId="3" xfId="0" applyNumberFormat="1" applyFont="1" applyBorder="1" applyAlignment="1" applyProtection="1">
      <alignment horizontal="center" vertical="center" wrapText="1"/>
    </xf>
    <xf numFmtId="0" fontId="3" fillId="4" borderId="1" xfId="0" applyFont="1" applyFill="1" applyBorder="1" applyAlignment="1" applyProtection="1">
      <alignment horizontal="center"/>
    </xf>
    <xf numFmtId="0" fontId="3" fillId="4" borderId="2" xfId="0" applyFont="1" applyFill="1" applyBorder="1" applyAlignment="1"/>
    <xf numFmtId="0" fontId="3" fillId="4" borderId="3" xfId="0" applyFont="1" applyFill="1" applyBorder="1" applyAlignment="1"/>
    <xf numFmtId="0" fontId="4" fillId="0" borderId="0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</xf>
    <xf numFmtId="0" fontId="10" fillId="2" borderId="1" xfId="0" applyFont="1" applyFill="1" applyBorder="1" applyAlignment="1" applyProtection="1">
      <alignment horizontal="center"/>
      <protection locked="0"/>
    </xf>
    <xf numFmtId="0" fontId="11" fillId="2" borderId="2" xfId="0" applyFont="1" applyFill="1" applyBorder="1" applyAlignment="1" applyProtection="1">
      <alignment horizontal="center"/>
      <protection locked="0"/>
    </xf>
    <xf numFmtId="0" fontId="11" fillId="2" borderId="3" xfId="0" applyFont="1" applyFill="1" applyBorder="1" applyAlignment="1" applyProtection="1">
      <alignment horizontal="center"/>
      <protection locked="0"/>
    </xf>
    <xf numFmtId="1" fontId="4" fillId="0" borderId="1" xfId="0" applyNumberFormat="1" applyFont="1" applyBorder="1" applyAlignment="1" applyProtection="1">
      <alignment horizontal="left" vertical="center" wrapText="1"/>
    </xf>
    <xf numFmtId="1" fontId="4" fillId="0" borderId="2" xfId="0" applyNumberFormat="1" applyFont="1" applyBorder="1" applyAlignment="1" applyProtection="1">
      <alignment horizontal="left" vertical="center" wrapText="1"/>
    </xf>
    <xf numFmtId="1" fontId="4" fillId="0" borderId="3" xfId="0" applyNumberFormat="1" applyFont="1" applyBorder="1" applyAlignment="1" applyProtection="1">
      <alignment horizontal="left" vertical="center" wrapText="1"/>
    </xf>
    <xf numFmtId="0" fontId="4" fillId="0" borderId="6" xfId="0" applyFont="1" applyBorder="1" applyAlignment="1" applyProtection="1">
      <alignment horizontal="center"/>
    </xf>
    <xf numFmtId="0" fontId="0" fillId="0" borderId="6" xfId="0" applyBorder="1" applyAlignment="1"/>
    <xf numFmtId="0" fontId="0" fillId="0" borderId="1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</cellXfs>
  <cellStyles count="1">
    <cellStyle name="Standaard" xfId="0" builtinId="0"/>
  </cellStyles>
  <dxfs count="3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00FF00"/>
      <color rgb="FFCCFFFF"/>
      <color rgb="FFFF99CC"/>
      <color rgb="FFFFCC00"/>
      <color rgb="FFFFFF00"/>
      <color rgb="FF9933FF"/>
      <color rgb="FFFF0000"/>
      <color rgb="FFFFFF99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0</xdr:row>
      <xdr:rowOff>190500</xdr:rowOff>
    </xdr:from>
    <xdr:to>
      <xdr:col>4</xdr:col>
      <xdr:colOff>71989</xdr:colOff>
      <xdr:row>5</xdr:row>
      <xdr:rowOff>114300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190500"/>
          <a:ext cx="1072114" cy="12668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engelenb\Local%20Settings\Temporary%20Internet%20Files\OLKEE\WK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oepswedstrijden"/>
      <sheetName val="Stand groepswedstrijden"/>
      <sheetName val="Finalewedstrijden"/>
    </sheetNames>
    <sheetDataSet>
      <sheetData sheetId="0"/>
      <sheetData sheetId="1">
        <row r="5">
          <cell r="A5">
            <v>1</v>
          </cell>
          <cell r="B5" t="str">
            <v>Frankrijk</v>
          </cell>
          <cell r="C5" t="str">
            <v>A00B000C00D00E000F00</v>
          </cell>
          <cell r="D5" t="str">
            <v>G0000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</row>
        <row r="6">
          <cell r="A6">
            <v>2</v>
          </cell>
          <cell r="B6" t="str">
            <v>Mexico</v>
          </cell>
          <cell r="C6" t="str">
            <v>A00B000C00D00E000F00</v>
          </cell>
          <cell r="D6" t="str">
            <v>G0000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</row>
        <row r="7">
          <cell r="A7">
            <v>3</v>
          </cell>
          <cell r="B7" t="str">
            <v>Uruquay</v>
          </cell>
          <cell r="C7" t="str">
            <v>A00B000C00D00E000F00</v>
          </cell>
          <cell r="D7" t="str">
            <v>G0000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</row>
        <row r="8">
          <cell r="A8">
            <v>4</v>
          </cell>
          <cell r="B8" t="str">
            <v>Zuid-Afrika</v>
          </cell>
          <cell r="C8" t="str">
            <v>A00B000C00D00E000F00</v>
          </cell>
          <cell r="D8" t="str">
            <v>G0000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</row>
        <row r="9">
          <cell r="A9">
            <v>1</v>
          </cell>
          <cell r="B9" t="str">
            <v>Argentinië</v>
          </cell>
          <cell r="C9" t="str">
            <v>A00B000C00D00E000F00</v>
          </cell>
          <cell r="D9" t="str">
            <v>G0000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</row>
        <row r="10">
          <cell r="A10">
            <v>2</v>
          </cell>
          <cell r="B10" t="str">
            <v>Griekenland</v>
          </cell>
          <cell r="C10" t="str">
            <v>A00B000C00D00E000F00</v>
          </cell>
          <cell r="D10" t="str">
            <v>G0000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</row>
        <row r="11">
          <cell r="A11">
            <v>3</v>
          </cell>
          <cell r="B11" t="str">
            <v>Nigeria</v>
          </cell>
          <cell r="C11" t="str">
            <v>A00B000C00D00E000F00</v>
          </cell>
          <cell r="D11" t="str">
            <v>G0000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</row>
        <row r="12">
          <cell r="A12">
            <v>4</v>
          </cell>
          <cell r="B12" t="str">
            <v>Zuid-Korea</v>
          </cell>
          <cell r="C12" t="str">
            <v>A00B000C00D00E000F00</v>
          </cell>
          <cell r="D12" t="str">
            <v>G0000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</row>
        <row r="13">
          <cell r="A13">
            <v>1</v>
          </cell>
          <cell r="B13" t="str">
            <v>Algerije</v>
          </cell>
          <cell r="C13" t="str">
            <v>A00B000C00D00E000F00</v>
          </cell>
          <cell r="D13" t="str">
            <v>G0000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</row>
        <row r="14">
          <cell r="A14">
            <v>2</v>
          </cell>
          <cell r="B14" t="str">
            <v>Engeland</v>
          </cell>
          <cell r="C14" t="str">
            <v>A00B000C00D00E000F00</v>
          </cell>
          <cell r="D14" t="str">
            <v>G0000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</row>
        <row r="15">
          <cell r="A15">
            <v>3</v>
          </cell>
          <cell r="B15" t="str">
            <v>Slovenië</v>
          </cell>
          <cell r="C15" t="str">
            <v>A00B000C00D00E000F00</v>
          </cell>
          <cell r="D15" t="str">
            <v>G0000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</row>
        <row r="16">
          <cell r="A16">
            <v>4</v>
          </cell>
          <cell r="B16" t="str">
            <v>Verenigde Staten</v>
          </cell>
          <cell r="C16" t="str">
            <v>A00B000C00D00E000F00</v>
          </cell>
          <cell r="D16" t="str">
            <v>G0000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</row>
        <row r="17">
          <cell r="A17">
            <v>1</v>
          </cell>
          <cell r="B17" t="str">
            <v>Australië</v>
          </cell>
          <cell r="C17" t="str">
            <v>A00B000C00D00E000F00</v>
          </cell>
          <cell r="D17" t="str">
            <v>G0000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</row>
        <row r="18">
          <cell r="A18">
            <v>2</v>
          </cell>
          <cell r="B18" t="str">
            <v>Duitsland</v>
          </cell>
          <cell r="C18" t="str">
            <v>A00B000C00D00E000F00</v>
          </cell>
          <cell r="D18" t="str">
            <v>G0000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</row>
        <row r="19">
          <cell r="A19">
            <v>3</v>
          </cell>
          <cell r="B19" t="str">
            <v>Ghana</v>
          </cell>
          <cell r="C19" t="str">
            <v>A00B000C00D00E000F00</v>
          </cell>
          <cell r="D19" t="str">
            <v>G0000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</row>
        <row r="20">
          <cell r="A20">
            <v>4</v>
          </cell>
          <cell r="B20" t="str">
            <v>Servië</v>
          </cell>
          <cell r="C20" t="str">
            <v>A00B000C00D00E000F00</v>
          </cell>
          <cell r="D20" t="str">
            <v>G0000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</row>
        <row r="21">
          <cell r="A21">
            <v>1</v>
          </cell>
          <cell r="B21" t="str">
            <v>Denemarken</v>
          </cell>
          <cell r="C21" t="str">
            <v>A00B000C00D00E000F00</v>
          </cell>
          <cell r="D21" t="str">
            <v>G0000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</row>
        <row r="22">
          <cell r="A22">
            <v>2</v>
          </cell>
          <cell r="B22" t="str">
            <v>Japan</v>
          </cell>
          <cell r="C22" t="str">
            <v>A00B000C00D00E000F00</v>
          </cell>
          <cell r="D22" t="str">
            <v>G0000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</row>
        <row r="23">
          <cell r="A23">
            <v>3</v>
          </cell>
          <cell r="B23" t="str">
            <v>Kameroen</v>
          </cell>
          <cell r="C23" t="str">
            <v>A00B000C00D00E000F00</v>
          </cell>
          <cell r="D23" t="str">
            <v>G0000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</row>
        <row r="24">
          <cell r="A24">
            <v>4</v>
          </cell>
          <cell r="B24" t="str">
            <v>Nederland</v>
          </cell>
          <cell r="C24" t="str">
            <v>A00B000C00D00E000F00</v>
          </cell>
          <cell r="D24" t="str">
            <v>G0000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</row>
        <row r="25">
          <cell r="A25">
            <v>1</v>
          </cell>
          <cell r="B25" t="str">
            <v>Italië</v>
          </cell>
          <cell r="C25" t="str">
            <v>A00B000C00D00E000F00</v>
          </cell>
          <cell r="D25" t="str">
            <v>G0000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</row>
        <row r="26">
          <cell r="A26">
            <v>2</v>
          </cell>
          <cell r="B26" t="str">
            <v>Nieuw-Zeeland</v>
          </cell>
          <cell r="C26" t="str">
            <v>A00B000C00D00E000F00</v>
          </cell>
          <cell r="D26" t="str">
            <v>G0000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</row>
        <row r="27">
          <cell r="A27">
            <v>3</v>
          </cell>
          <cell r="B27" t="str">
            <v>Paraquay</v>
          </cell>
          <cell r="C27" t="str">
            <v>A00B000C00D00E000F00</v>
          </cell>
          <cell r="D27" t="str">
            <v>G0000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</row>
        <row r="28">
          <cell r="A28">
            <v>4</v>
          </cell>
          <cell r="B28" t="str">
            <v>Slowakije</v>
          </cell>
          <cell r="C28" t="str">
            <v>A00B000C00D00E000F00</v>
          </cell>
          <cell r="D28" t="str">
            <v>G0000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</row>
        <row r="29">
          <cell r="A29">
            <v>1</v>
          </cell>
          <cell r="B29" t="str">
            <v>Brazilië</v>
          </cell>
          <cell r="C29" t="str">
            <v>A00B000C00D00E000F00</v>
          </cell>
          <cell r="D29" t="str">
            <v>G0000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</row>
        <row r="30">
          <cell r="A30">
            <v>2</v>
          </cell>
          <cell r="B30" t="str">
            <v>Ivoorkust</v>
          </cell>
          <cell r="C30" t="str">
            <v>A00B000C00D00E000F00</v>
          </cell>
          <cell r="D30" t="str">
            <v>G0000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</row>
        <row r="31">
          <cell r="A31">
            <v>3</v>
          </cell>
          <cell r="B31" t="str">
            <v>Noord-Korea</v>
          </cell>
          <cell r="C31" t="str">
            <v>A00B000C00D00E000F00</v>
          </cell>
          <cell r="D31" t="str">
            <v>G0000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</row>
        <row r="32">
          <cell r="A32">
            <v>4</v>
          </cell>
          <cell r="B32" t="str">
            <v>Portugal</v>
          </cell>
          <cell r="C32" t="str">
            <v>A00B000C00D00E000F00</v>
          </cell>
          <cell r="D32" t="str">
            <v>G0000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</row>
        <row r="33">
          <cell r="A33">
            <v>1</v>
          </cell>
          <cell r="B33" t="str">
            <v>Chili</v>
          </cell>
          <cell r="C33" t="str">
            <v>A00B000C00D00E000F00</v>
          </cell>
          <cell r="D33" t="str">
            <v>G0000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</row>
        <row r="34">
          <cell r="A34">
            <v>2</v>
          </cell>
          <cell r="B34" t="str">
            <v>Honduras</v>
          </cell>
          <cell r="C34" t="str">
            <v>A00B000C00D00E000F00</v>
          </cell>
          <cell r="D34" t="str">
            <v>G0000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</row>
        <row r="35">
          <cell r="A35">
            <v>3</v>
          </cell>
          <cell r="B35" t="str">
            <v>Spanje</v>
          </cell>
          <cell r="C35" t="str">
            <v>A00B000C00D00E000F00</v>
          </cell>
          <cell r="D35" t="str">
            <v>G0000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</row>
        <row r="36">
          <cell r="A36">
            <v>4</v>
          </cell>
          <cell r="B36" t="str">
            <v>Zwitserland</v>
          </cell>
          <cell r="C36" t="str">
            <v>A00B000C00D00E000F00</v>
          </cell>
          <cell r="D36" t="str">
            <v>G0000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243"/>
  <sheetViews>
    <sheetView showGridLines="0" tabSelected="1" zoomScaleNormal="100" workbookViewId="0">
      <selection activeCell="AW14" sqref="AW14"/>
    </sheetView>
  </sheetViews>
  <sheetFormatPr defaultRowHeight="12.75" x14ac:dyDescent="0.2"/>
  <cols>
    <col min="1" max="1" width="3.28515625" style="1" bestFit="1" customWidth="1"/>
    <col min="2" max="2" width="3.140625" style="1" bestFit="1" customWidth="1"/>
    <col min="3" max="3" width="3.42578125" style="1" bestFit="1" customWidth="1"/>
    <col min="4" max="4" width="7.140625" style="1" customWidth="1"/>
    <col min="5" max="5" width="2.140625" style="2" customWidth="1"/>
    <col min="6" max="6" width="13.7109375" style="1" customWidth="1"/>
    <col min="7" max="7" width="3.7109375" style="1" customWidth="1"/>
    <col min="8" max="8" width="13.7109375" style="1" customWidth="1"/>
    <col min="9" max="9" width="3" style="1" customWidth="1"/>
    <col min="10" max="10" width="4" style="1" customWidth="1"/>
    <col min="11" max="11" width="3.28515625" style="1" customWidth="1"/>
    <col min="12" max="13" width="4" style="1" customWidth="1"/>
    <col min="14" max="14" width="3.28515625" style="1" customWidth="1"/>
    <col min="15" max="15" width="4" style="1" customWidth="1"/>
    <col min="16" max="16" width="5.7109375" style="1" customWidth="1"/>
    <col min="17" max="17" width="3.28515625" style="1" customWidth="1"/>
    <col min="18" max="18" width="19.7109375" style="1" customWidth="1"/>
    <col min="19" max="19" width="4" style="60" customWidth="1"/>
    <col min="20" max="21" width="3.7109375" style="60" customWidth="1"/>
    <col min="22" max="22" width="4" style="60" hidden="1" customWidth="1"/>
    <col min="23" max="24" width="10.7109375" style="60" hidden="1" customWidth="1"/>
    <col min="25" max="25" width="12.7109375" style="1" hidden="1" customWidth="1"/>
    <col min="26" max="26" width="5.140625" style="1" hidden="1" customWidth="1"/>
    <col min="27" max="27" width="4" style="1" hidden="1" customWidth="1"/>
    <col min="28" max="28" width="6.42578125" style="60" hidden="1" customWidth="1"/>
    <col min="29" max="32" width="3.5703125" style="60" hidden="1" customWidth="1"/>
    <col min="33" max="34" width="5.140625" style="60" hidden="1" customWidth="1"/>
    <col min="35" max="35" width="9.28515625" style="60" hidden="1" customWidth="1"/>
    <col min="36" max="37" width="5.140625" style="60" hidden="1" customWidth="1"/>
    <col min="38" max="43" width="4.7109375" style="60" hidden="1" customWidth="1"/>
    <col min="44" max="49" width="4.7109375" style="60" customWidth="1"/>
    <col min="50" max="16384" width="9.140625" style="1"/>
  </cols>
  <sheetData>
    <row r="1" spans="1:49" ht="30.75" customHeight="1" x14ac:dyDescent="0.35">
      <c r="F1" s="211" t="s">
        <v>39</v>
      </c>
      <c r="G1" s="212"/>
      <c r="H1" s="212"/>
      <c r="I1" s="212"/>
      <c r="J1" s="212"/>
      <c r="K1" s="212"/>
      <c r="L1" s="212"/>
      <c r="M1" s="212"/>
      <c r="N1" s="212"/>
      <c r="O1" s="212"/>
      <c r="P1" s="212"/>
      <c r="Q1" s="212"/>
      <c r="R1" s="213"/>
    </row>
    <row r="2" spans="1:49" s="3" customFormat="1" ht="26.25" customHeight="1" x14ac:dyDescent="0.35">
      <c r="E2" s="4"/>
      <c r="F2" s="211" t="s">
        <v>110</v>
      </c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3"/>
      <c r="S2" s="61"/>
      <c r="T2" s="61"/>
      <c r="U2" s="61"/>
      <c r="V2" s="61"/>
      <c r="W2" s="61"/>
      <c r="X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</row>
    <row r="3" spans="1:49" ht="18" customHeight="1" x14ac:dyDescent="0.2">
      <c r="J3" s="222" t="s">
        <v>17</v>
      </c>
      <c r="K3" s="223"/>
      <c r="L3" s="223"/>
      <c r="M3" s="223"/>
      <c r="N3" s="223"/>
      <c r="O3" s="223"/>
      <c r="Q3" s="30" t="s">
        <v>38</v>
      </c>
    </row>
    <row r="4" spans="1:49" ht="18" x14ac:dyDescent="0.25">
      <c r="F4" s="215" t="s">
        <v>148</v>
      </c>
      <c r="G4" s="215"/>
      <c r="H4" s="215"/>
      <c r="I4" s="215"/>
      <c r="J4" s="216"/>
      <c r="K4" s="217"/>
      <c r="L4" s="217"/>
      <c r="M4" s="217"/>
      <c r="N4" s="217"/>
      <c r="O4" s="218"/>
      <c r="Q4" s="30" t="s">
        <v>37</v>
      </c>
    </row>
    <row r="5" spans="1:49" x14ac:dyDescent="0.2">
      <c r="F5" s="214"/>
      <c r="G5" s="214"/>
      <c r="H5" s="214"/>
      <c r="I5" s="128"/>
      <c r="J5" s="224"/>
      <c r="K5" s="225"/>
      <c r="L5" s="226"/>
      <c r="M5" s="219"/>
      <c r="N5" s="220"/>
      <c r="O5" s="221"/>
      <c r="R5" s="5" t="s">
        <v>18</v>
      </c>
    </row>
    <row r="6" spans="1:49" ht="13.5" customHeight="1" x14ac:dyDescent="0.2">
      <c r="F6" s="128"/>
      <c r="G6" s="128"/>
      <c r="H6" s="128"/>
      <c r="I6" s="128"/>
      <c r="J6" s="205" t="s">
        <v>19</v>
      </c>
      <c r="K6" s="206"/>
      <c r="L6" s="207"/>
      <c r="M6" s="208" t="s">
        <v>20</v>
      </c>
      <c r="N6" s="209"/>
      <c r="O6" s="210"/>
      <c r="R6" s="5" t="s">
        <v>21</v>
      </c>
    </row>
    <row r="7" spans="1:49" ht="13.5" customHeight="1" thickBot="1" x14ac:dyDescent="0.25">
      <c r="A7" s="41" t="s">
        <v>4</v>
      </c>
      <c r="B7" s="152">
        <v>14</v>
      </c>
      <c r="C7" s="133" t="s">
        <v>9</v>
      </c>
      <c r="D7" s="134" t="s">
        <v>50</v>
      </c>
      <c r="E7" s="137"/>
      <c r="F7" s="153" t="str">
        <f>R9</f>
        <v>Duitsland</v>
      </c>
      <c r="G7" s="154" t="s">
        <v>5</v>
      </c>
      <c r="H7" s="155" t="str">
        <f>R10</f>
        <v>Schotland</v>
      </c>
      <c r="I7" s="6"/>
      <c r="J7" s="7"/>
      <c r="K7" s="8" t="s">
        <v>5</v>
      </c>
      <c r="L7" s="25"/>
      <c r="M7" s="7"/>
      <c r="N7" s="8" t="s">
        <v>5</v>
      </c>
      <c r="O7" s="25"/>
      <c r="P7" s="40">
        <v>0</v>
      </c>
      <c r="R7" s="5" t="s">
        <v>22</v>
      </c>
    </row>
    <row r="8" spans="1:49" ht="13.5" customHeight="1" thickBot="1" x14ac:dyDescent="0.25">
      <c r="A8" s="41" t="s">
        <v>10</v>
      </c>
      <c r="B8" s="152">
        <v>15</v>
      </c>
      <c r="C8" s="133" t="s">
        <v>9</v>
      </c>
      <c r="D8" s="134" t="s">
        <v>102</v>
      </c>
      <c r="E8" s="137"/>
      <c r="F8" s="153" t="str">
        <f>R11</f>
        <v>Hongarije</v>
      </c>
      <c r="G8" s="154" t="s">
        <v>5</v>
      </c>
      <c r="H8" s="155" t="str">
        <f>R12</f>
        <v>Zwitserland</v>
      </c>
      <c r="I8" s="6"/>
      <c r="J8" s="7"/>
      <c r="K8" s="8" t="s">
        <v>5</v>
      </c>
      <c r="L8" s="25"/>
      <c r="M8" s="7"/>
      <c r="N8" s="8" t="s">
        <v>5</v>
      </c>
      <c r="O8" s="25"/>
      <c r="P8" s="40">
        <v>1</v>
      </c>
      <c r="Q8" s="200" t="s">
        <v>23</v>
      </c>
      <c r="R8" s="201"/>
      <c r="S8" s="125" t="s">
        <v>106</v>
      </c>
      <c r="T8" s="126" t="s">
        <v>107</v>
      </c>
      <c r="U8" s="127" t="s">
        <v>108</v>
      </c>
      <c r="V8" s="60" t="s">
        <v>109</v>
      </c>
    </row>
    <row r="9" spans="1:49" ht="13.5" customHeight="1" x14ac:dyDescent="0.2">
      <c r="A9" s="41" t="s">
        <v>6</v>
      </c>
      <c r="B9" s="152">
        <v>19</v>
      </c>
      <c r="C9" s="133" t="s">
        <v>9</v>
      </c>
      <c r="D9" s="134" t="s">
        <v>44</v>
      </c>
      <c r="E9" s="137"/>
      <c r="F9" s="153" t="str">
        <f>R9</f>
        <v>Duitsland</v>
      </c>
      <c r="G9" s="154" t="s">
        <v>5</v>
      </c>
      <c r="H9" s="155" t="str">
        <f>R11</f>
        <v>Hongarije</v>
      </c>
      <c r="I9" s="6"/>
      <c r="J9" s="7"/>
      <c r="K9" s="8" t="s">
        <v>5</v>
      </c>
      <c r="L9" s="25"/>
      <c r="M9" s="7"/>
      <c r="N9" s="8" t="s">
        <v>5</v>
      </c>
      <c r="O9" s="25"/>
      <c r="P9" s="40">
        <v>2</v>
      </c>
      <c r="Q9" s="64" t="str">
        <f>IF($O$12="","",(RANK($X9,$X$9:$X$12)))</f>
        <v/>
      </c>
      <c r="R9" s="165" t="s">
        <v>0</v>
      </c>
      <c r="S9" s="116" t="str">
        <f>IF(O12="","",(IF(M7&lt;O7,0,IF(M7&gt;O7,3,1)))+(IF(M9&lt;O9,0,IF(M9&gt;O9,3,1)))+(IF(M12&gt;O12,0,IF(M12&lt;O12,3,1))))</f>
        <v/>
      </c>
      <c r="T9" s="117" t="str">
        <f>IF(O12="","",(M7+M9+O12))</f>
        <v/>
      </c>
      <c r="U9" s="118" t="str">
        <f>IF(O12="","",(O7+O9+M12))</f>
        <v/>
      </c>
      <c r="V9" s="60" t="e">
        <f>T9-U9</f>
        <v>#VALUE!</v>
      </c>
      <c r="W9" s="60" t="e">
        <f>(V9*0.01)+(T9*0.001)+0.0004</f>
        <v>#VALUE!</v>
      </c>
      <c r="X9" s="60" t="e">
        <f>S9+W9</f>
        <v>#VALUE!</v>
      </c>
    </row>
    <row r="10" spans="1:49" ht="13.5" customHeight="1" x14ac:dyDescent="0.2">
      <c r="A10" s="41" t="s">
        <v>6</v>
      </c>
      <c r="B10" s="152">
        <v>19</v>
      </c>
      <c r="C10" s="133" t="s">
        <v>9</v>
      </c>
      <c r="D10" s="134" t="s">
        <v>50</v>
      </c>
      <c r="E10" s="137"/>
      <c r="F10" s="153" t="str">
        <f>R10</f>
        <v>Schotland</v>
      </c>
      <c r="G10" s="154" t="s">
        <v>5</v>
      </c>
      <c r="H10" s="155" t="str">
        <f>R12</f>
        <v>Zwitserland</v>
      </c>
      <c r="I10" s="6"/>
      <c r="J10" s="7"/>
      <c r="K10" s="8" t="s">
        <v>5</v>
      </c>
      <c r="L10" s="25"/>
      <c r="M10" s="7"/>
      <c r="N10" s="8" t="s">
        <v>5</v>
      </c>
      <c r="O10" s="25"/>
      <c r="P10" s="40">
        <v>3</v>
      </c>
      <c r="Q10" s="65" t="str">
        <f>IF($O$12="","",(RANK($X10,$X$9:$X$12)))</f>
        <v/>
      </c>
      <c r="R10" s="70" t="s">
        <v>139</v>
      </c>
      <c r="S10" s="89" t="str">
        <f>IF(O12="","",(IF(M7&gt;O7,0,IF(M7&lt;O7,3,1)))+(IF(M10&lt;O10,0,IF(M10&gt;O10,3,1)))+(IF(M11&lt;O11,0,IF(M11&gt;O11,3,1))))</f>
        <v/>
      </c>
      <c r="T10" s="90" t="str">
        <f>IF(O12="","",(O7+M10+M11))</f>
        <v/>
      </c>
      <c r="U10" s="91" t="str">
        <f>IF(O12="","",(M7+O10+O11))</f>
        <v/>
      </c>
      <c r="V10" s="60" t="e">
        <f>T10-U10</f>
        <v>#VALUE!</v>
      </c>
      <c r="W10" s="60" t="e">
        <f>(V10*0.01)+(T10*0.001)+0.0003</f>
        <v>#VALUE!</v>
      </c>
      <c r="X10" s="60" t="e">
        <f>S10+W10</f>
        <v>#VALUE!</v>
      </c>
    </row>
    <row r="11" spans="1:49" ht="13.5" customHeight="1" x14ac:dyDescent="0.2">
      <c r="A11" s="41" t="s">
        <v>11</v>
      </c>
      <c r="B11" s="152">
        <v>23</v>
      </c>
      <c r="C11" s="133" t="s">
        <v>9</v>
      </c>
      <c r="D11" s="134" t="s">
        <v>50</v>
      </c>
      <c r="E11" s="137"/>
      <c r="F11" s="153" t="str">
        <f>R10</f>
        <v>Schotland</v>
      </c>
      <c r="G11" s="154" t="s">
        <v>5</v>
      </c>
      <c r="H11" s="155" t="str">
        <f>R11</f>
        <v>Hongarije</v>
      </c>
      <c r="I11" s="6"/>
      <c r="J11" s="7"/>
      <c r="K11" s="8" t="s">
        <v>5</v>
      </c>
      <c r="L11" s="25"/>
      <c r="M11" s="7"/>
      <c r="N11" s="8" t="s">
        <v>5</v>
      </c>
      <c r="O11" s="25"/>
      <c r="P11" s="40">
        <v>4</v>
      </c>
      <c r="Q11" s="65" t="str">
        <f>IF($O$12="","",(RANK($X11,$X$9:$X$12)))</f>
        <v/>
      </c>
      <c r="R11" s="70" t="s">
        <v>141</v>
      </c>
      <c r="S11" s="89" t="str">
        <f>IF(O12="","",(IF(M8&lt;O8,0,IF(M8&gt;O8,3,1)))+(IF(M9&gt;O9,0,IF(M9&lt;O9,3,1)))+(IF(M11&gt;O11,0,IF(M11&lt;O11,3,1))))</f>
        <v/>
      </c>
      <c r="T11" s="90" t="str">
        <f>IF(O12="","",(M8+O9+O11))</f>
        <v/>
      </c>
      <c r="U11" s="91" t="str">
        <f>IF(O12="","",(O8+M9+M11))</f>
        <v/>
      </c>
      <c r="V11" s="60" t="e">
        <f>T11-U11</f>
        <v>#VALUE!</v>
      </c>
      <c r="W11" s="60" t="e">
        <f>(V11*0.01)+(T11*0.001)+0.0002</f>
        <v>#VALUE!</v>
      </c>
      <c r="X11" s="60" t="e">
        <f>S11+W11</f>
        <v>#VALUE!</v>
      </c>
    </row>
    <row r="12" spans="1:49" ht="13.5" customHeight="1" thickBot="1" x14ac:dyDescent="0.25">
      <c r="A12" s="41" t="s">
        <v>11</v>
      </c>
      <c r="B12" s="152">
        <v>23</v>
      </c>
      <c r="C12" s="133" t="s">
        <v>9</v>
      </c>
      <c r="D12" s="134" t="s">
        <v>50</v>
      </c>
      <c r="E12" s="137"/>
      <c r="F12" s="153" t="str">
        <f>R12</f>
        <v>Zwitserland</v>
      </c>
      <c r="G12" s="154" t="s">
        <v>5</v>
      </c>
      <c r="H12" s="155" t="str">
        <f>R9</f>
        <v>Duitsland</v>
      </c>
      <c r="I12" s="6"/>
      <c r="J12" s="7"/>
      <c r="K12" s="8" t="s">
        <v>5</v>
      </c>
      <c r="L12" s="25"/>
      <c r="M12" s="7"/>
      <c r="N12" s="8" t="s">
        <v>5</v>
      </c>
      <c r="O12" s="25"/>
      <c r="P12" s="40">
        <v>5</v>
      </c>
      <c r="Q12" s="66" t="str">
        <f>IF($O$12="","",(RANK($X12,$X$9:$X$12)))</f>
        <v/>
      </c>
      <c r="R12" s="166" t="s">
        <v>46</v>
      </c>
      <c r="S12" s="92" t="str">
        <f>IF(M12="","",(IF(M8&gt;O8,0,IF(M8&lt;O8,3,1)))+(IF(M10&gt;O10,0,IF(M10&lt;O10,3,1)))+(IF(M12&lt;O12,0,IF(M12&gt;O12,3,1))))</f>
        <v/>
      </c>
      <c r="T12" s="93" t="str">
        <f>IF(O12="","",(O8+O10+M12))</f>
        <v/>
      </c>
      <c r="U12" s="94" t="str">
        <f>IF(O12="","",(M8+M10+O12))</f>
        <v/>
      </c>
      <c r="V12" s="60" t="e">
        <f>T12-U12</f>
        <v>#VALUE!</v>
      </c>
      <c r="W12" s="60" t="e">
        <f>(V12*0.01)+(T12*0.001)+0.0001</f>
        <v>#VALUE!</v>
      </c>
      <c r="X12" s="60" t="e">
        <f>S12+W12</f>
        <v>#VALUE!</v>
      </c>
    </row>
    <row r="13" spans="1:49" ht="13.5" customHeight="1" thickBot="1" x14ac:dyDescent="0.25">
      <c r="A13" s="41" t="s">
        <v>10</v>
      </c>
      <c r="B13" s="152">
        <v>15</v>
      </c>
      <c r="C13" s="133" t="s">
        <v>9</v>
      </c>
      <c r="D13" s="134" t="s">
        <v>44</v>
      </c>
      <c r="E13" s="137"/>
      <c r="F13" s="156" t="str">
        <f>R15</f>
        <v>Spanje</v>
      </c>
      <c r="G13" s="157" t="s">
        <v>5</v>
      </c>
      <c r="H13" s="158" t="str">
        <f>R16</f>
        <v>Kroatië</v>
      </c>
      <c r="I13" s="6"/>
      <c r="J13" s="7"/>
      <c r="K13" s="8" t="s">
        <v>5</v>
      </c>
      <c r="L13" s="25"/>
      <c r="M13" s="7"/>
      <c r="N13" s="8" t="s">
        <v>5</v>
      </c>
      <c r="O13" s="25"/>
      <c r="P13" s="40">
        <v>6</v>
      </c>
    </row>
    <row r="14" spans="1:49" ht="13.5" customHeight="1" thickBot="1" x14ac:dyDescent="0.25">
      <c r="A14" s="41" t="s">
        <v>10</v>
      </c>
      <c r="B14" s="152">
        <v>15</v>
      </c>
      <c r="C14" s="133" t="s">
        <v>9</v>
      </c>
      <c r="D14" s="134" t="s">
        <v>50</v>
      </c>
      <c r="E14" s="137"/>
      <c r="F14" s="156" t="str">
        <f>R17</f>
        <v>Italië</v>
      </c>
      <c r="G14" s="157" t="s">
        <v>5</v>
      </c>
      <c r="H14" s="158" t="str">
        <f>R18</f>
        <v>Albanië</v>
      </c>
      <c r="I14" s="6"/>
      <c r="J14" s="7"/>
      <c r="K14" s="8" t="s">
        <v>5</v>
      </c>
      <c r="L14" s="25"/>
      <c r="M14" s="7"/>
      <c r="N14" s="8" t="s">
        <v>5</v>
      </c>
      <c r="O14" s="25"/>
      <c r="P14" s="40">
        <v>7</v>
      </c>
      <c r="Q14" s="186" t="s">
        <v>24</v>
      </c>
      <c r="R14" s="187"/>
      <c r="S14" s="125" t="s">
        <v>106</v>
      </c>
      <c r="T14" s="126" t="s">
        <v>107</v>
      </c>
      <c r="U14" s="127" t="s">
        <v>108</v>
      </c>
      <c r="V14" s="60" t="s">
        <v>109</v>
      </c>
    </row>
    <row r="15" spans="1:49" ht="13.5" customHeight="1" x14ac:dyDescent="0.2">
      <c r="A15" s="41" t="s">
        <v>6</v>
      </c>
      <c r="B15" s="152">
        <v>19</v>
      </c>
      <c r="C15" s="133" t="s">
        <v>9</v>
      </c>
      <c r="D15" s="134" t="s">
        <v>102</v>
      </c>
      <c r="E15" s="137"/>
      <c r="F15" s="156" t="str">
        <f>R16</f>
        <v>Kroatië</v>
      </c>
      <c r="G15" s="157" t="s">
        <v>5</v>
      </c>
      <c r="H15" s="158" t="str">
        <f>R18</f>
        <v>Albanië</v>
      </c>
      <c r="I15" s="6"/>
      <c r="J15" s="7"/>
      <c r="K15" s="8" t="s">
        <v>5</v>
      </c>
      <c r="L15" s="25"/>
      <c r="M15" s="7"/>
      <c r="N15" s="8" t="s">
        <v>5</v>
      </c>
      <c r="O15" s="25"/>
      <c r="P15" s="40">
        <v>8</v>
      </c>
      <c r="Q15" s="64" t="str">
        <f>IF($O$18="","",(RANK($X15,$X$15:$X$18)))</f>
        <v/>
      </c>
      <c r="R15" s="167" t="s">
        <v>3</v>
      </c>
      <c r="S15" s="107" t="str">
        <f>IF(O18="","",(IF(M13&lt;O13,0,IF(M13&gt;O13,3,1)))+(IF(M16&lt;O16,0,IF(M16&gt;O16,3,1)))+(IF(M18&gt;O18,0,IF(M18&lt;O18,3,1))))</f>
        <v/>
      </c>
      <c r="T15" s="108" t="str">
        <f>IF(O18="","",(M13+M16+O18))</f>
        <v/>
      </c>
      <c r="U15" s="109" t="str">
        <f>IF(M18="","",(O13+O16+M18))</f>
        <v/>
      </c>
      <c r="V15" s="60" t="e">
        <f>T15-U15</f>
        <v>#VALUE!</v>
      </c>
      <c r="W15" s="60" t="e">
        <f>(V15*0.01)+(T15*0.001)+0.0004</f>
        <v>#VALUE!</v>
      </c>
      <c r="X15" s="60" t="e">
        <f>S15+W15</f>
        <v>#VALUE!</v>
      </c>
    </row>
    <row r="16" spans="1:49" ht="13.5" customHeight="1" x14ac:dyDescent="0.2">
      <c r="A16" s="41" t="s">
        <v>7</v>
      </c>
      <c r="B16" s="152">
        <v>20</v>
      </c>
      <c r="C16" s="133" t="s">
        <v>9</v>
      </c>
      <c r="D16" s="134" t="s">
        <v>50</v>
      </c>
      <c r="E16" s="137"/>
      <c r="F16" s="156" t="str">
        <f>R15</f>
        <v>Spanje</v>
      </c>
      <c r="G16" s="157" t="s">
        <v>5</v>
      </c>
      <c r="H16" s="158" t="str">
        <f>R17</f>
        <v>Italië</v>
      </c>
      <c r="I16" s="6"/>
      <c r="J16" s="7"/>
      <c r="K16" s="8" t="s">
        <v>5</v>
      </c>
      <c r="L16" s="25"/>
      <c r="M16" s="7"/>
      <c r="N16" s="8" t="s">
        <v>5</v>
      </c>
      <c r="O16" s="25"/>
      <c r="P16" s="40">
        <v>9</v>
      </c>
      <c r="Q16" s="65" t="str">
        <f>IF($O$18="","",(RANK($X16,$X$15:$X$18)))</f>
        <v/>
      </c>
      <c r="R16" s="168" t="s">
        <v>45</v>
      </c>
      <c r="S16" s="71" t="str">
        <f>IF(O18="","",(IF(M13&gt;O13,0,IF(M13&lt;O13,3,1)))+(IF(M15&lt;O15,0,IF(M15&gt;O15,3,1)))+(IF(M17&lt;O17,0,IF(M17&gt;O17,3,1))))</f>
        <v/>
      </c>
      <c r="T16" s="72" t="str">
        <f>IF(O18="","",(O13+M15+M17))</f>
        <v/>
      </c>
      <c r="U16" s="73" t="str">
        <f>IF(M18="","",(M13+O15+O17))</f>
        <v/>
      </c>
      <c r="V16" s="60" t="e">
        <f>T16-U16</f>
        <v>#VALUE!</v>
      </c>
      <c r="W16" s="60" t="e">
        <f>(V16*0.01)+(T16*0.001)+0.0003</f>
        <v>#VALUE!</v>
      </c>
      <c r="X16" s="60" t="e">
        <f>S16+W16</f>
        <v>#VALUE!</v>
      </c>
    </row>
    <row r="17" spans="1:24" ht="13.5" customHeight="1" x14ac:dyDescent="0.2">
      <c r="A17" s="41" t="s">
        <v>12</v>
      </c>
      <c r="B17" s="152">
        <v>24</v>
      </c>
      <c r="C17" s="133" t="s">
        <v>9</v>
      </c>
      <c r="D17" s="134" t="s">
        <v>50</v>
      </c>
      <c r="E17" s="137"/>
      <c r="F17" s="156" t="str">
        <f>R16</f>
        <v>Kroatië</v>
      </c>
      <c r="G17" s="157" t="s">
        <v>5</v>
      </c>
      <c r="H17" s="158" t="str">
        <f>R17</f>
        <v>Italië</v>
      </c>
      <c r="I17" s="6"/>
      <c r="J17" s="7"/>
      <c r="K17" s="8" t="s">
        <v>5</v>
      </c>
      <c r="L17" s="25"/>
      <c r="M17" s="7"/>
      <c r="N17" s="8" t="s">
        <v>5</v>
      </c>
      <c r="O17" s="25"/>
      <c r="P17" s="40">
        <v>10</v>
      </c>
      <c r="Q17" s="65" t="str">
        <f>IF($O$18="","",(RANK($X17,$X$15:$X$18)))</f>
        <v/>
      </c>
      <c r="R17" s="168" t="s">
        <v>112</v>
      </c>
      <c r="S17" s="71" t="str">
        <f>IF(O18="","",(IF(M14&lt;O14,0,IF(M14&gt;O14,3,1)))+(IF(M16&gt;O16,0,IF(M16&lt;O16,3,1)))+(IF(M17&gt;O17,0,IF(M17&lt;O17,3,1))))</f>
        <v/>
      </c>
      <c r="T17" s="72" t="str">
        <f>IF(O18="","",(M14+O16+O17))</f>
        <v/>
      </c>
      <c r="U17" s="73" t="str">
        <f>IF(M18="","",(O14+M16+M17))</f>
        <v/>
      </c>
      <c r="V17" s="60" t="e">
        <f>T17-U17</f>
        <v>#VALUE!</v>
      </c>
      <c r="W17" s="60" t="e">
        <f>(V17*0.01)+(T17*0.001)+0.0002</f>
        <v>#VALUE!</v>
      </c>
      <c r="X17" s="60" t="e">
        <f>S17+W17</f>
        <v>#VALUE!</v>
      </c>
    </row>
    <row r="18" spans="1:24" ht="13.5" customHeight="1" thickBot="1" x14ac:dyDescent="0.25">
      <c r="A18" s="41" t="s">
        <v>12</v>
      </c>
      <c r="B18" s="152">
        <v>24</v>
      </c>
      <c r="C18" s="133" t="s">
        <v>9</v>
      </c>
      <c r="D18" s="134" t="s">
        <v>50</v>
      </c>
      <c r="E18" s="137"/>
      <c r="F18" s="156" t="str">
        <f>R18</f>
        <v>Albanië</v>
      </c>
      <c r="G18" s="157" t="s">
        <v>5</v>
      </c>
      <c r="H18" s="158" t="str">
        <f>R15</f>
        <v>Spanje</v>
      </c>
      <c r="I18" s="6"/>
      <c r="J18" s="7"/>
      <c r="K18" s="8" t="s">
        <v>5</v>
      </c>
      <c r="L18" s="25"/>
      <c r="M18" s="7"/>
      <c r="N18" s="8" t="s">
        <v>5</v>
      </c>
      <c r="O18" s="25"/>
      <c r="Q18" s="66" t="str">
        <f>IF($O$18="","",(RANK($X18,$X$15:$X$18)))</f>
        <v/>
      </c>
      <c r="R18" s="169" t="s">
        <v>143</v>
      </c>
      <c r="S18" s="74" t="str">
        <f>IF(O18="","",(IF(M14&gt;O14,0,IF(M14&lt;O14,3,1)))+(IF(M15&gt;O15,0,IF(M15&lt;O15,3,1)))+(IF(M18&lt;O18,0,IF(M18&gt;O18,3,1))))</f>
        <v/>
      </c>
      <c r="T18" s="75" t="str">
        <f>IF(O18="","",(O14+O15+M18))</f>
        <v/>
      </c>
      <c r="U18" s="76" t="str">
        <f>IF(M18="","",(M14+M15+O18))</f>
        <v/>
      </c>
      <c r="V18" s="60" t="e">
        <f>T18-U18</f>
        <v>#VALUE!</v>
      </c>
      <c r="W18" s="60" t="e">
        <f>(V18*0.01)+(T18*0.001)+0.0001</f>
        <v>#VALUE!</v>
      </c>
      <c r="X18" s="60" t="e">
        <f>S18+W18</f>
        <v>#VALUE!</v>
      </c>
    </row>
    <row r="19" spans="1:24" ht="13.5" customHeight="1" thickBot="1" x14ac:dyDescent="0.25">
      <c r="A19" s="41" t="s">
        <v>11</v>
      </c>
      <c r="B19" s="152">
        <v>16</v>
      </c>
      <c r="C19" s="133" t="s">
        <v>9</v>
      </c>
      <c r="D19" s="134" t="s">
        <v>44</v>
      </c>
      <c r="E19" s="137"/>
      <c r="F19" s="159" t="str">
        <f>R21</f>
        <v>Slovenië</v>
      </c>
      <c r="G19" s="160" t="s">
        <v>5</v>
      </c>
      <c r="H19" s="161" t="str">
        <f>R22</f>
        <v>Denemarken</v>
      </c>
      <c r="J19" s="7"/>
      <c r="K19" s="8" t="s">
        <v>5</v>
      </c>
      <c r="L19" s="25"/>
      <c r="M19" s="7"/>
      <c r="N19" s="8" t="s">
        <v>5</v>
      </c>
      <c r="O19" s="25"/>
    </row>
    <row r="20" spans="1:24" ht="13.5" customHeight="1" thickBot="1" x14ac:dyDescent="0.25">
      <c r="A20" s="41" t="s">
        <v>11</v>
      </c>
      <c r="B20" s="152">
        <v>16</v>
      </c>
      <c r="C20" s="133" t="s">
        <v>9</v>
      </c>
      <c r="D20" s="134" t="s">
        <v>50</v>
      </c>
      <c r="E20" s="137"/>
      <c r="F20" s="159" t="str">
        <f>R23</f>
        <v>Servië</v>
      </c>
      <c r="G20" s="160" t="s">
        <v>5</v>
      </c>
      <c r="H20" s="161" t="str">
        <f>R24</f>
        <v>Engeland</v>
      </c>
      <c r="J20" s="7"/>
      <c r="K20" s="8" t="s">
        <v>5</v>
      </c>
      <c r="L20" s="25"/>
      <c r="M20" s="7"/>
      <c r="N20" s="8" t="s">
        <v>5</v>
      </c>
      <c r="O20" s="25"/>
      <c r="Q20" s="186" t="s">
        <v>25</v>
      </c>
      <c r="R20" s="187"/>
      <c r="S20" s="125" t="s">
        <v>106</v>
      </c>
      <c r="T20" s="126" t="s">
        <v>107</v>
      </c>
      <c r="U20" s="127" t="s">
        <v>108</v>
      </c>
      <c r="V20" s="60" t="s">
        <v>109</v>
      </c>
    </row>
    <row r="21" spans="1:24" ht="13.5" customHeight="1" x14ac:dyDescent="0.2">
      <c r="A21" s="41" t="s">
        <v>7</v>
      </c>
      <c r="B21" s="152">
        <v>20</v>
      </c>
      <c r="C21" s="133" t="s">
        <v>9</v>
      </c>
      <c r="D21" s="134" t="s">
        <v>102</v>
      </c>
      <c r="E21" s="137"/>
      <c r="F21" s="159" t="str">
        <f>R21</f>
        <v>Slovenië</v>
      </c>
      <c r="G21" s="160" t="s">
        <v>5</v>
      </c>
      <c r="H21" s="161" t="str">
        <f>R23</f>
        <v>Servië</v>
      </c>
      <c r="J21" s="7"/>
      <c r="K21" s="8" t="s">
        <v>5</v>
      </c>
      <c r="L21" s="25"/>
      <c r="M21" s="7"/>
      <c r="N21" s="8" t="s">
        <v>5</v>
      </c>
      <c r="O21" s="25"/>
      <c r="Q21" s="64" t="str">
        <f>IF(O24="","",(RANK($X21,$X$21:$X$24)))</f>
        <v/>
      </c>
      <c r="R21" s="170" t="s">
        <v>144</v>
      </c>
      <c r="S21" s="113" t="str">
        <f>IF(O24="","",(IF(M19&lt;O19,0,IF(M19&gt;O19,3,1)))+(IF(M21&lt;O21,0,IF(M21&gt;O21,3,1)))+(IF(M24&gt;O24,0,IF(M24&lt;O24,3,1))))</f>
        <v/>
      </c>
      <c r="T21" s="114" t="str">
        <f>IF(O24="","",(M19+M21+O24))</f>
        <v/>
      </c>
      <c r="U21" s="115" t="str">
        <f>IF(O24="","",(O19+O21+M24))</f>
        <v/>
      </c>
      <c r="V21" s="60" t="e">
        <f>T21-U21</f>
        <v>#VALUE!</v>
      </c>
      <c r="W21" s="60" t="e">
        <f>(V21*0.01)+(T21*0.001)+0.0004</f>
        <v>#VALUE!</v>
      </c>
      <c r="X21" s="60" t="e">
        <f>S21+W21</f>
        <v>#VALUE!</v>
      </c>
    </row>
    <row r="22" spans="1:24" ht="13.5" customHeight="1" x14ac:dyDescent="0.2">
      <c r="A22" s="41" t="s">
        <v>7</v>
      </c>
      <c r="B22" s="152">
        <v>20</v>
      </c>
      <c r="C22" s="133" t="s">
        <v>9</v>
      </c>
      <c r="D22" s="134" t="s">
        <v>44</v>
      </c>
      <c r="E22" s="137"/>
      <c r="F22" s="159" t="str">
        <f>R22</f>
        <v>Denemarken</v>
      </c>
      <c r="G22" s="160" t="s">
        <v>5</v>
      </c>
      <c r="H22" s="161" t="str">
        <f>R24</f>
        <v>Engeland</v>
      </c>
      <c r="J22" s="7"/>
      <c r="K22" s="8" t="s">
        <v>5</v>
      </c>
      <c r="L22" s="25"/>
      <c r="M22" s="7"/>
      <c r="N22" s="8" t="s">
        <v>5</v>
      </c>
      <c r="O22" s="25"/>
      <c r="Q22" s="65" t="str">
        <f>IF(O24="","",(RANK($X22,$X$21:$X$24)))</f>
        <v/>
      </c>
      <c r="R22" s="171" t="s">
        <v>111</v>
      </c>
      <c r="S22" s="83" t="str">
        <f>IF(O24="","",(IF(M19&gt;O19,0,IF(M19&lt;O19,3,1)))+(IF(M22&lt;O22,0,IF(M22&gt;O22,3,1)))+(IF(M23&lt;O23,0,IF(M23&gt;O23,3,1))))</f>
        <v/>
      </c>
      <c r="T22" s="84" t="str">
        <f>IF(O24="","",(O19+M22+M23))</f>
        <v/>
      </c>
      <c r="U22" s="85" t="str">
        <f>IF(O24="","",(M19+O22+O23))</f>
        <v/>
      </c>
      <c r="V22" s="60" t="e">
        <f>T22-U22</f>
        <v>#VALUE!</v>
      </c>
      <c r="W22" s="60" t="e">
        <f>(V22*0.01)+(T22*0.001)+0.0003</f>
        <v>#VALUE!</v>
      </c>
      <c r="X22" s="60" t="e">
        <f>S22+W22</f>
        <v>#VALUE!</v>
      </c>
    </row>
    <row r="23" spans="1:24" ht="13.5" customHeight="1" x14ac:dyDescent="0.2">
      <c r="A23" s="41" t="s">
        <v>8</v>
      </c>
      <c r="B23" s="152">
        <v>25</v>
      </c>
      <c r="C23" s="133" t="s">
        <v>9</v>
      </c>
      <c r="D23" s="134" t="s">
        <v>50</v>
      </c>
      <c r="E23" s="137"/>
      <c r="F23" s="159" t="str">
        <f>R22</f>
        <v>Denemarken</v>
      </c>
      <c r="G23" s="160" t="s">
        <v>5</v>
      </c>
      <c r="H23" s="161" t="str">
        <f>R23</f>
        <v>Servië</v>
      </c>
      <c r="I23" s="6"/>
      <c r="J23" s="7"/>
      <c r="K23" s="8" t="s">
        <v>5</v>
      </c>
      <c r="L23" s="25"/>
      <c r="M23" s="7"/>
      <c r="N23" s="8" t="s">
        <v>5</v>
      </c>
      <c r="O23" s="25"/>
      <c r="Q23" s="65" t="str">
        <f>IF(O24="","",(RANK($X23,$X$21:$X$24)))</f>
        <v/>
      </c>
      <c r="R23" s="171" t="s">
        <v>145</v>
      </c>
      <c r="S23" s="83" t="str">
        <f>IF(O24="","",(IF(M20&lt;O20,0,IF(M20&gt;O20,3,1)))+(IF(M21&gt;O21,0,IF(M21&lt;O21,3,1)))+(IF(M23&gt;O23,0,IF(M23&lt;O23,3,1))))</f>
        <v/>
      </c>
      <c r="T23" s="84" t="str">
        <f>IF(O24="","",(M20+O21+O23))</f>
        <v/>
      </c>
      <c r="U23" s="85" t="str">
        <f>IF(O24="","",(O20+M21+M23))</f>
        <v/>
      </c>
      <c r="V23" s="60" t="e">
        <f>T23-U23</f>
        <v>#VALUE!</v>
      </c>
      <c r="W23" s="60" t="e">
        <f>(V23*0.01)+(T23*0.001)+0.0002</f>
        <v>#VALUE!</v>
      </c>
      <c r="X23" s="60" t="e">
        <f>S23+W23</f>
        <v>#VALUE!</v>
      </c>
    </row>
    <row r="24" spans="1:24" ht="13.5" customHeight="1" thickBot="1" x14ac:dyDescent="0.25">
      <c r="A24" s="41" t="s">
        <v>8</v>
      </c>
      <c r="B24" s="152">
        <v>25</v>
      </c>
      <c r="C24" s="133" t="s">
        <v>9</v>
      </c>
      <c r="D24" s="134" t="s">
        <v>50</v>
      </c>
      <c r="E24" s="137"/>
      <c r="F24" s="159" t="str">
        <f>R24</f>
        <v>Engeland</v>
      </c>
      <c r="G24" s="160" t="s">
        <v>5</v>
      </c>
      <c r="H24" s="161" t="str">
        <f>R21</f>
        <v>Slovenië</v>
      </c>
      <c r="I24" s="6"/>
      <c r="J24" s="7"/>
      <c r="K24" s="8" t="s">
        <v>5</v>
      </c>
      <c r="L24" s="25"/>
      <c r="M24" s="7"/>
      <c r="N24" s="8" t="s">
        <v>5</v>
      </c>
      <c r="O24" s="25"/>
      <c r="Q24" s="66" t="str">
        <f>IF(O24="","",(RANK($X24,$X$21:$X$24)))</f>
        <v/>
      </c>
      <c r="R24" s="172" t="s">
        <v>15</v>
      </c>
      <c r="S24" s="86" t="str">
        <f>IF(O24="","",(IF(M20&gt;O20,0,IF(M20&lt;O20,3,1)))+(IF(M22&gt;O22,0,IF(M22&lt;O22,3,1)))+(IF(M24&lt;O24,0,IF(M24&gt;O24,3,1))))</f>
        <v/>
      </c>
      <c r="T24" s="87" t="str">
        <f>IF(O24="","",(O20+O22+M24))</f>
        <v/>
      </c>
      <c r="U24" s="88" t="str">
        <f>IF(O24="","",(M20+M22+O24))</f>
        <v/>
      </c>
      <c r="V24" s="60" t="e">
        <f>T24-U24</f>
        <v>#VALUE!</v>
      </c>
      <c r="W24" s="60" t="e">
        <f>(V24*0.01)+(T24*0.001)+0.0001</f>
        <v>#VALUE!</v>
      </c>
      <c r="X24" s="60" t="e">
        <f>S24+W24</f>
        <v>#VALUE!</v>
      </c>
    </row>
    <row r="25" spans="1:24" ht="13.5" customHeight="1" thickBot="1" x14ac:dyDescent="0.25">
      <c r="A25" s="41" t="s">
        <v>11</v>
      </c>
      <c r="B25" s="152">
        <v>16</v>
      </c>
      <c r="C25" s="133" t="s">
        <v>9</v>
      </c>
      <c r="D25" s="134" t="s">
        <v>102</v>
      </c>
      <c r="E25" s="137"/>
      <c r="F25" s="148" t="str">
        <f>R27</f>
        <v>Polen</v>
      </c>
      <c r="G25" s="162" t="s">
        <v>5</v>
      </c>
      <c r="H25" s="149" t="str">
        <f>R28</f>
        <v>Nederland</v>
      </c>
      <c r="I25" s="6"/>
      <c r="J25" s="7"/>
      <c r="K25" s="8" t="s">
        <v>5</v>
      </c>
      <c r="L25" s="25"/>
      <c r="M25" s="7"/>
      <c r="N25" s="8" t="s">
        <v>5</v>
      </c>
      <c r="O25" s="25"/>
    </row>
    <row r="26" spans="1:24" ht="13.5" customHeight="1" thickBot="1" x14ac:dyDescent="0.25">
      <c r="A26" s="41" t="s">
        <v>12</v>
      </c>
      <c r="B26" s="152">
        <v>17</v>
      </c>
      <c r="C26" s="133" t="s">
        <v>9</v>
      </c>
      <c r="D26" s="134" t="s">
        <v>50</v>
      </c>
      <c r="E26" s="137"/>
      <c r="F26" s="148" t="str">
        <f>R29</f>
        <v>Oostenrijk</v>
      </c>
      <c r="G26" s="162" t="s">
        <v>5</v>
      </c>
      <c r="H26" s="149" t="str">
        <f>R30</f>
        <v>Frankrijk</v>
      </c>
      <c r="I26" s="6"/>
      <c r="J26" s="7"/>
      <c r="K26" s="8" t="s">
        <v>5</v>
      </c>
      <c r="L26" s="25"/>
      <c r="M26" s="7"/>
      <c r="N26" s="8" t="s">
        <v>5</v>
      </c>
      <c r="O26" s="25"/>
      <c r="Q26" s="186" t="s">
        <v>26</v>
      </c>
      <c r="R26" s="187"/>
      <c r="S26" s="125" t="s">
        <v>106</v>
      </c>
      <c r="T26" s="126" t="s">
        <v>107</v>
      </c>
      <c r="U26" s="127" t="s">
        <v>108</v>
      </c>
      <c r="V26" s="60" t="s">
        <v>109</v>
      </c>
    </row>
    <row r="27" spans="1:24" ht="13.5" customHeight="1" x14ac:dyDescent="0.2">
      <c r="A27" s="41" t="s">
        <v>4</v>
      </c>
      <c r="B27" s="141">
        <v>21</v>
      </c>
      <c r="C27" s="133" t="s">
        <v>9</v>
      </c>
      <c r="D27" s="134" t="s">
        <v>44</v>
      </c>
      <c r="E27" s="137"/>
      <c r="F27" s="148" t="str">
        <f>R27</f>
        <v>Polen</v>
      </c>
      <c r="G27" s="162" t="s">
        <v>5</v>
      </c>
      <c r="H27" s="149" t="str">
        <f>R29</f>
        <v>Oostenrijk</v>
      </c>
      <c r="I27" s="6"/>
      <c r="J27" s="7"/>
      <c r="K27" s="8" t="s">
        <v>5</v>
      </c>
      <c r="L27" s="25"/>
      <c r="M27" s="7"/>
      <c r="N27" s="8" t="s">
        <v>5</v>
      </c>
      <c r="O27" s="25"/>
      <c r="Q27" s="64" t="str">
        <f>IF(O30="","",(RANK($X27,$X$27:$X$30)))</f>
        <v/>
      </c>
      <c r="R27" s="145" t="s">
        <v>101</v>
      </c>
      <c r="S27" s="110" t="str">
        <f>IF(O30="","",(IF(M25&lt;O25,0,IF(M25&gt;O25,3,1)))+(IF(M27&lt;O27,0,IF(M27&gt;O27,3,1)))+(IF(M30&gt;O30,0,IF(M30&lt;O30,3,1))))</f>
        <v/>
      </c>
      <c r="T27" s="111" t="str">
        <f>IF(O30="","",(M25+M27+O30))</f>
        <v/>
      </c>
      <c r="U27" s="112" t="str">
        <f>IF(O30="","",(O25+O27+M30))</f>
        <v/>
      </c>
      <c r="V27" s="60" t="e">
        <f>T27-U27</f>
        <v>#VALUE!</v>
      </c>
      <c r="W27" s="60" t="e">
        <f>(V27*0.01)+(T27*0.001)+0.0004</f>
        <v>#VALUE!</v>
      </c>
      <c r="X27" s="60" t="e">
        <f>S27+W27</f>
        <v>#VALUE!</v>
      </c>
    </row>
    <row r="28" spans="1:24" ht="13.5" customHeight="1" x14ac:dyDescent="0.2">
      <c r="A28" s="41" t="s">
        <v>4</v>
      </c>
      <c r="B28" s="141">
        <v>21</v>
      </c>
      <c r="C28" s="133" t="s">
        <v>9</v>
      </c>
      <c r="D28" s="134" t="s">
        <v>50</v>
      </c>
      <c r="E28" s="137"/>
      <c r="F28" s="148" t="str">
        <f>R28</f>
        <v>Nederland</v>
      </c>
      <c r="G28" s="162" t="s">
        <v>5</v>
      </c>
      <c r="H28" s="149" t="str">
        <f>R30</f>
        <v>Frankrijk</v>
      </c>
      <c r="I28" s="6"/>
      <c r="J28" s="7"/>
      <c r="K28" s="8" t="s">
        <v>5</v>
      </c>
      <c r="L28" s="25"/>
      <c r="M28" s="7"/>
      <c r="N28" s="8" t="s">
        <v>5</v>
      </c>
      <c r="O28" s="25"/>
      <c r="Q28" s="65" t="str">
        <f>IF(O30="","",(RANK($X28,$X$27:$X$30)))</f>
        <v/>
      </c>
      <c r="R28" s="146" t="s">
        <v>115</v>
      </c>
      <c r="S28" s="77" t="str">
        <f>IF(O30="","",(IF(M25&gt;O25,0,IF(M25&lt;O25,3,1)))+(IF(M28&lt;O28,0,IF(M28&gt;O28,3,1)))+(IF(M29&lt;O29,0,IF(M29&gt;O29,3,1))))</f>
        <v/>
      </c>
      <c r="T28" s="78" t="str">
        <f>IF(O30="","",(O25+M28+M29))</f>
        <v/>
      </c>
      <c r="U28" s="79" t="str">
        <f>IF(O30="","",(M25+O28+O29))</f>
        <v/>
      </c>
      <c r="V28" s="60" t="e">
        <f>T28-U28</f>
        <v>#VALUE!</v>
      </c>
      <c r="W28" s="60" t="e">
        <f>(V28*0.01)+(T28*0.001)+0.0003</f>
        <v>#VALUE!</v>
      </c>
      <c r="X28" s="60" t="e">
        <f>S28+W28</f>
        <v>#VALUE!</v>
      </c>
    </row>
    <row r="29" spans="1:24" ht="13.5" customHeight="1" x14ac:dyDescent="0.2">
      <c r="A29" s="41" t="s">
        <v>8</v>
      </c>
      <c r="B29" s="152">
        <v>25</v>
      </c>
      <c r="C29" s="133" t="s">
        <v>9</v>
      </c>
      <c r="D29" s="134" t="s">
        <v>44</v>
      </c>
      <c r="E29" s="137"/>
      <c r="F29" s="148" t="str">
        <f>R28</f>
        <v>Nederland</v>
      </c>
      <c r="G29" s="162" t="s">
        <v>5</v>
      </c>
      <c r="H29" s="149" t="str">
        <f>R29</f>
        <v>Oostenrijk</v>
      </c>
      <c r="I29" s="6"/>
      <c r="J29" s="7"/>
      <c r="K29" s="8" t="s">
        <v>5</v>
      </c>
      <c r="L29" s="25"/>
      <c r="M29" s="7"/>
      <c r="N29" s="8" t="s">
        <v>5</v>
      </c>
      <c r="O29" s="25"/>
      <c r="Q29" s="65" t="str">
        <f>IF(O30="","",(RANK($X29,$X$27:$X$30)))</f>
        <v/>
      </c>
      <c r="R29" s="146" t="s">
        <v>116</v>
      </c>
      <c r="S29" s="77" t="str">
        <f>IF(O30="","",(IF(M26&lt;O26,0,IF(M26&gt;O26,3,1)))+(IF(M27&gt;O27,0,IF(M27&lt;O27,3,1)))+(IF(M29&gt;O29,0,IF(M29&lt;O29,3,1))))</f>
        <v/>
      </c>
      <c r="T29" s="78" t="str">
        <f>IF(O30="","",(M26+O27+O29))</f>
        <v/>
      </c>
      <c r="U29" s="79" t="str">
        <f>IF(O30="","",(O26+M27+M29))</f>
        <v/>
      </c>
      <c r="V29" s="60" t="e">
        <f>T29-U29</f>
        <v>#VALUE!</v>
      </c>
      <c r="W29" s="60" t="e">
        <f>(V29*0.01)+(T29*0.001)+0.0002</f>
        <v>#VALUE!</v>
      </c>
      <c r="X29" s="60" t="e">
        <f>S29+W29</f>
        <v>#VALUE!</v>
      </c>
    </row>
    <row r="30" spans="1:24" ht="13.5" customHeight="1" thickBot="1" x14ac:dyDescent="0.25">
      <c r="A30" s="41" t="s">
        <v>8</v>
      </c>
      <c r="B30" s="152">
        <v>25</v>
      </c>
      <c r="C30" s="133" t="s">
        <v>9</v>
      </c>
      <c r="D30" s="134" t="s">
        <v>44</v>
      </c>
      <c r="E30" s="137"/>
      <c r="F30" s="148" t="str">
        <f>R30</f>
        <v>Frankrijk</v>
      </c>
      <c r="G30" s="162" t="s">
        <v>5</v>
      </c>
      <c r="H30" s="149" t="str">
        <f>R27</f>
        <v>Polen</v>
      </c>
      <c r="I30" s="6"/>
      <c r="J30" s="7"/>
      <c r="K30" s="8" t="s">
        <v>5</v>
      </c>
      <c r="L30" s="25"/>
      <c r="M30" s="7"/>
      <c r="N30" s="8" t="s">
        <v>5</v>
      </c>
      <c r="O30" s="25"/>
      <c r="Q30" s="66" t="str">
        <f>IF(O30="","",(RANK($X30,$X$27:$X$30)))</f>
        <v/>
      </c>
      <c r="R30" s="147" t="s">
        <v>2</v>
      </c>
      <c r="S30" s="80" t="str">
        <f>IF(O30="","",(IF(M26&gt;O26,0,IF(M26&lt;O26,3,1)))+(IF(M28&gt;O28,0,IF(M28&lt;O28,3,1)))+(IF(M30&lt;O30,0,IF(M30&gt;O30,3,1))))</f>
        <v/>
      </c>
      <c r="T30" s="81" t="str">
        <f>IF(O30="","",(O26+O28+M30))</f>
        <v/>
      </c>
      <c r="U30" s="82" t="str">
        <f>IF(O30="","",(M26+M28+O30))</f>
        <v/>
      </c>
      <c r="V30" s="60" t="e">
        <f>T30-U30</f>
        <v>#VALUE!</v>
      </c>
      <c r="W30" s="60" t="e">
        <f>(V30*0.01)+(T30*0.001)+0.0001</f>
        <v>#VALUE!</v>
      </c>
      <c r="X30" s="60" t="e">
        <f>S30+W30</f>
        <v>#VALUE!</v>
      </c>
    </row>
    <row r="31" spans="1:24" ht="13.5" customHeight="1" thickBot="1" x14ac:dyDescent="0.25">
      <c r="A31" s="41" t="s">
        <v>12</v>
      </c>
      <c r="B31" s="152">
        <v>17</v>
      </c>
      <c r="C31" s="133" t="s">
        <v>9</v>
      </c>
      <c r="D31" s="134" t="s">
        <v>102</v>
      </c>
      <c r="E31" s="137"/>
      <c r="F31" s="44" t="str">
        <f>R35</f>
        <v>Roemenië</v>
      </c>
      <c r="G31" s="163" t="s">
        <v>5</v>
      </c>
      <c r="H31" s="45" t="str">
        <f>R36</f>
        <v>Oekraïne</v>
      </c>
      <c r="I31" s="6"/>
      <c r="J31" s="7"/>
      <c r="K31" s="8" t="s">
        <v>5</v>
      </c>
      <c r="L31" s="25"/>
      <c r="M31" s="7"/>
      <c r="N31" s="8" t="s">
        <v>5</v>
      </c>
      <c r="O31" s="25"/>
      <c r="P31" s="40">
        <v>0</v>
      </c>
      <c r="R31" s="5"/>
    </row>
    <row r="32" spans="1:24" ht="13.5" customHeight="1" thickBot="1" x14ac:dyDescent="0.25">
      <c r="A32" s="41" t="s">
        <v>12</v>
      </c>
      <c r="B32" s="152">
        <v>17</v>
      </c>
      <c r="C32" s="133" t="s">
        <v>9</v>
      </c>
      <c r="D32" s="134" t="s">
        <v>44</v>
      </c>
      <c r="E32" s="137"/>
      <c r="F32" s="44" t="str">
        <f>R33</f>
        <v>België</v>
      </c>
      <c r="G32" s="163" t="s">
        <v>5</v>
      </c>
      <c r="H32" s="45" t="str">
        <f>R34</f>
        <v>Slowakije</v>
      </c>
      <c r="I32" s="6"/>
      <c r="J32" s="7"/>
      <c r="K32" s="8" t="s">
        <v>5</v>
      </c>
      <c r="L32" s="25"/>
      <c r="M32" s="7"/>
      <c r="N32" s="8" t="s">
        <v>5</v>
      </c>
      <c r="O32" s="25"/>
      <c r="P32" s="40">
        <v>1</v>
      </c>
      <c r="Q32" s="186" t="s">
        <v>48</v>
      </c>
      <c r="R32" s="187"/>
      <c r="S32" s="125" t="s">
        <v>106</v>
      </c>
      <c r="T32" s="126" t="s">
        <v>107</v>
      </c>
      <c r="U32" s="127" t="s">
        <v>108</v>
      </c>
      <c r="V32" s="60" t="s">
        <v>109</v>
      </c>
    </row>
    <row r="33" spans="1:49" ht="13.5" customHeight="1" x14ac:dyDescent="0.2">
      <c r="A33" s="41" t="s">
        <v>4</v>
      </c>
      <c r="B33" s="141">
        <v>21</v>
      </c>
      <c r="C33" s="133" t="s">
        <v>9</v>
      </c>
      <c r="D33" s="134" t="s">
        <v>102</v>
      </c>
      <c r="E33" s="137"/>
      <c r="F33" s="44" t="str">
        <f>R34</f>
        <v>Slowakije</v>
      </c>
      <c r="G33" s="163" t="s">
        <v>5</v>
      </c>
      <c r="H33" s="45" t="str">
        <f>R36</f>
        <v>Oekraïne</v>
      </c>
      <c r="I33" s="6"/>
      <c r="J33" s="7"/>
      <c r="K33" s="8" t="s">
        <v>5</v>
      </c>
      <c r="L33" s="25"/>
      <c r="M33" s="7"/>
      <c r="N33" s="8" t="s">
        <v>5</v>
      </c>
      <c r="O33" s="25"/>
      <c r="P33" s="40">
        <v>2</v>
      </c>
      <c r="Q33" s="64" t="str">
        <f>IF(O36="","",(RANK($X33,$X$33:$X$36)))</f>
        <v/>
      </c>
      <c r="R33" s="173" t="s">
        <v>47</v>
      </c>
      <c r="S33" s="122" t="str">
        <f>IF(O36="","",(IF(M32&lt;O32,0,IF(M32&gt;O32,3,1)))+(IF(M34&lt;O34,0,IF(M34&gt;O34,3,1)))+(IF(M36&gt;O36,0,IF(M36&lt;O36,3,1))))</f>
        <v/>
      </c>
      <c r="T33" s="123" t="str">
        <f>IF(O36="","",(M32+M34+O36))</f>
        <v/>
      </c>
      <c r="U33" s="124" t="str">
        <f>IF(O36="","",(O32+O34+M36))</f>
        <v/>
      </c>
      <c r="V33" s="60" t="e">
        <f>T33-U33</f>
        <v>#VALUE!</v>
      </c>
      <c r="W33" s="60" t="e">
        <f>(V33*0.01)+(T33*0.001)+0.0004</f>
        <v>#VALUE!</v>
      </c>
      <c r="X33" s="60" t="e">
        <f>S33+W33</f>
        <v>#VALUE!</v>
      </c>
    </row>
    <row r="34" spans="1:49" ht="13.5" customHeight="1" x14ac:dyDescent="0.2">
      <c r="A34" s="41" t="s">
        <v>10</v>
      </c>
      <c r="B34" s="141">
        <v>22</v>
      </c>
      <c r="C34" s="133" t="s">
        <v>9</v>
      </c>
      <c r="D34" s="134" t="s">
        <v>50</v>
      </c>
      <c r="E34" s="137"/>
      <c r="F34" s="44" t="str">
        <f>R33</f>
        <v>België</v>
      </c>
      <c r="G34" s="163" t="s">
        <v>5</v>
      </c>
      <c r="H34" s="45" t="str">
        <f>R35</f>
        <v>Roemenië</v>
      </c>
      <c r="I34" s="9"/>
      <c r="J34" s="7"/>
      <c r="K34" s="8" t="s">
        <v>5</v>
      </c>
      <c r="L34" s="25"/>
      <c r="M34" s="7"/>
      <c r="N34" s="8" t="s">
        <v>5</v>
      </c>
      <c r="O34" s="25"/>
      <c r="P34" s="40">
        <v>3</v>
      </c>
      <c r="Q34" s="65" t="str">
        <f>IF(O36="","",(RANK($X34,$X$33:$X$36)))</f>
        <v/>
      </c>
      <c r="R34" s="58" t="s">
        <v>140</v>
      </c>
      <c r="S34" s="101" t="str">
        <f>IF(O36="","",(IF(M32&gt;O32,0,IF(M32&lt;O32,3,1)))+(IF(M33&lt;O33,0,IF(M33&gt;O33,3,1)))+(IF(M35&lt;O35,0,IF(M35&gt;O35,3,1))))</f>
        <v/>
      </c>
      <c r="T34" s="102" t="str">
        <f>IF(O36="","",(O32+M33+M35))</f>
        <v/>
      </c>
      <c r="U34" s="103" t="str">
        <f>IF(O36="","",(M32+O33+O35))</f>
        <v/>
      </c>
      <c r="V34" s="60" t="e">
        <f>T34-U34</f>
        <v>#VALUE!</v>
      </c>
      <c r="W34" s="60" t="e">
        <f>(V34*0.01)+(T34*0.001)+0.0003</f>
        <v>#VALUE!</v>
      </c>
      <c r="X34" s="60" t="e">
        <f>S34+W34</f>
        <v>#VALUE!</v>
      </c>
    </row>
    <row r="35" spans="1:49" ht="13.5" customHeight="1" x14ac:dyDescent="0.2">
      <c r="A35" s="41" t="s">
        <v>6</v>
      </c>
      <c r="B35" s="152">
        <v>26</v>
      </c>
      <c r="C35" s="133" t="s">
        <v>9</v>
      </c>
      <c r="D35" s="134" t="s">
        <v>44</v>
      </c>
      <c r="E35" s="137"/>
      <c r="F35" s="44" t="str">
        <f>R34</f>
        <v>Slowakije</v>
      </c>
      <c r="G35" s="163" t="s">
        <v>5</v>
      </c>
      <c r="H35" s="45" t="str">
        <f>R35</f>
        <v>Roemenië</v>
      </c>
      <c r="J35" s="7"/>
      <c r="K35" s="8" t="s">
        <v>5</v>
      </c>
      <c r="L35" s="25"/>
      <c r="M35" s="7"/>
      <c r="N35" s="8" t="s">
        <v>5</v>
      </c>
      <c r="O35" s="25"/>
      <c r="P35" s="40">
        <v>4</v>
      </c>
      <c r="Q35" s="65" t="str">
        <f>IF(O36="","",(RANK($X35,$X$33:$X$36)))</f>
        <v/>
      </c>
      <c r="R35" s="58" t="s">
        <v>146</v>
      </c>
      <c r="S35" s="101" t="str">
        <f>IF(O36="","",(IF(M31&lt;O31,0,IF(M31&gt;O31,3,1)))+(IF(M34&gt;O34,0,IF(M34&lt;O34,3,1)))+(IF(M35&gt;O35,0,IF(M35&lt;O35,3,1))))</f>
        <v/>
      </c>
      <c r="T35" s="102" t="str">
        <f>IF(O36="","",(M31+O34+O35))</f>
        <v/>
      </c>
      <c r="U35" s="103" t="str">
        <f>IF(O36="","",(O31+M34+M35))</f>
        <v/>
      </c>
      <c r="V35" s="60" t="e">
        <f>T35-U35</f>
        <v>#VALUE!</v>
      </c>
      <c r="W35" s="60" t="e">
        <f>(V35*0.01)+(T35*0.001)+0.0002</f>
        <v>#VALUE!</v>
      </c>
      <c r="X35" s="60" t="e">
        <f>S35+W35</f>
        <v>#VALUE!</v>
      </c>
    </row>
    <row r="36" spans="1:49" ht="13.5" customHeight="1" thickBot="1" x14ac:dyDescent="0.25">
      <c r="A36" s="41" t="s">
        <v>6</v>
      </c>
      <c r="B36" s="152">
        <v>26</v>
      </c>
      <c r="C36" s="133" t="s">
        <v>9</v>
      </c>
      <c r="D36" s="134" t="s">
        <v>44</v>
      </c>
      <c r="E36" s="137"/>
      <c r="F36" s="44" t="str">
        <f>R36</f>
        <v>Oekraïne</v>
      </c>
      <c r="G36" s="163" t="s">
        <v>5</v>
      </c>
      <c r="H36" s="45" t="str">
        <f>R33</f>
        <v>België</v>
      </c>
      <c r="J36" s="7"/>
      <c r="K36" s="8" t="s">
        <v>5</v>
      </c>
      <c r="L36" s="25"/>
      <c r="M36" s="7"/>
      <c r="N36" s="8" t="s">
        <v>5</v>
      </c>
      <c r="O36" s="25"/>
      <c r="P36" s="40">
        <v>5</v>
      </c>
      <c r="Q36" s="66" t="str">
        <f>IF(O36="","",(RANK($X36,$X$33:$X$36)))</f>
        <v/>
      </c>
      <c r="R36" s="59" t="s">
        <v>114</v>
      </c>
      <c r="S36" s="104" t="str">
        <f>IF(O36="","",(IF(M31&gt;O31,0,IF(M31&lt;O31,3,1)))+(IF(M33&gt;O33,0,IF(M33&lt;O33,3,1)))+(IF(M36&lt;O36,0,IF(M36&gt;O36,3,1))))</f>
        <v/>
      </c>
      <c r="T36" s="105" t="str">
        <f>IF(O36="","",(O31+O33+M36))</f>
        <v/>
      </c>
      <c r="U36" s="106" t="str">
        <f>IF(O36="","",(M31+M33+O36))</f>
        <v/>
      </c>
      <c r="V36" s="60" t="e">
        <f>T36-U36</f>
        <v>#VALUE!</v>
      </c>
      <c r="W36" s="60" t="e">
        <f>(V36*0.01)+(T36*0.001)+0.0001</f>
        <v>#VALUE!</v>
      </c>
      <c r="X36" s="60" t="e">
        <f>S36+W36</f>
        <v>#VALUE!</v>
      </c>
    </row>
    <row r="37" spans="1:49" ht="13.5" customHeight="1" thickBot="1" x14ac:dyDescent="0.25">
      <c r="A37" s="41" t="s">
        <v>8</v>
      </c>
      <c r="B37" s="152">
        <v>18</v>
      </c>
      <c r="C37" s="133" t="s">
        <v>9</v>
      </c>
      <c r="D37" s="134" t="s">
        <v>44</v>
      </c>
      <c r="E37" s="137"/>
      <c r="F37" s="42" t="str">
        <f>R39</f>
        <v>Turkije</v>
      </c>
      <c r="G37" s="164" t="s">
        <v>5</v>
      </c>
      <c r="H37" s="43" t="str">
        <f>R40</f>
        <v>Georgië</v>
      </c>
      <c r="J37" s="7"/>
      <c r="K37" s="8" t="s">
        <v>5</v>
      </c>
      <c r="L37" s="25"/>
      <c r="M37" s="7"/>
      <c r="N37" s="8" t="s">
        <v>5</v>
      </c>
      <c r="O37" s="25"/>
      <c r="P37" s="40">
        <v>6</v>
      </c>
    </row>
    <row r="38" spans="1:49" ht="13.5" customHeight="1" thickBot="1" x14ac:dyDescent="0.25">
      <c r="A38" s="41" t="s">
        <v>8</v>
      </c>
      <c r="B38" s="152">
        <v>18</v>
      </c>
      <c r="C38" s="133" t="s">
        <v>9</v>
      </c>
      <c r="D38" s="134" t="s">
        <v>50</v>
      </c>
      <c r="E38" s="137"/>
      <c r="F38" s="42" t="str">
        <f>R41</f>
        <v>Portugal</v>
      </c>
      <c r="G38" s="164" t="s">
        <v>5</v>
      </c>
      <c r="H38" s="43" t="str">
        <f>R42</f>
        <v>Tsjechië</v>
      </c>
      <c r="J38" s="7"/>
      <c r="K38" s="8" t="s">
        <v>5</v>
      </c>
      <c r="L38" s="25"/>
      <c r="M38" s="7"/>
      <c r="N38" s="8" t="s">
        <v>5</v>
      </c>
      <c r="O38" s="25"/>
      <c r="P38" s="40">
        <v>7</v>
      </c>
      <c r="Q38" s="186" t="s">
        <v>49</v>
      </c>
      <c r="R38" s="187"/>
      <c r="S38" s="125" t="s">
        <v>106</v>
      </c>
      <c r="T38" s="126" t="s">
        <v>107</v>
      </c>
      <c r="U38" s="127" t="s">
        <v>108</v>
      </c>
      <c r="V38" s="60" t="s">
        <v>109</v>
      </c>
    </row>
    <row r="39" spans="1:49" ht="13.5" customHeight="1" x14ac:dyDescent="0.2">
      <c r="A39" s="41" t="s">
        <v>10</v>
      </c>
      <c r="B39" s="141">
        <v>22</v>
      </c>
      <c r="C39" s="133" t="s">
        <v>9</v>
      </c>
      <c r="D39" s="134" t="s">
        <v>102</v>
      </c>
      <c r="E39" s="137"/>
      <c r="F39" s="42" t="str">
        <f>R40</f>
        <v>Georgië</v>
      </c>
      <c r="G39" s="164" t="s">
        <v>5</v>
      </c>
      <c r="H39" s="43" t="str">
        <f>R42</f>
        <v>Tsjechië</v>
      </c>
      <c r="I39" s="6"/>
      <c r="J39" s="7"/>
      <c r="K39" s="8" t="s">
        <v>5</v>
      </c>
      <c r="L39" s="25"/>
      <c r="M39" s="7"/>
      <c r="N39" s="8" t="s">
        <v>5</v>
      </c>
      <c r="O39" s="25"/>
      <c r="P39" s="40">
        <v>8</v>
      </c>
      <c r="Q39" s="64" t="str">
        <f>IF(O42="","",(RANK($X39,$X$39:$X$42)))</f>
        <v/>
      </c>
      <c r="R39" s="174" t="s">
        <v>113</v>
      </c>
      <c r="S39" s="119" t="str">
        <f>IF(O42="","",(IF(M37&lt;O37,0,IF(M37&gt;O37,3,1)))+(IF(M40&lt;O40,0,IF(M40&gt;O40,3,1)))+(IF(M42&gt;O42,0,IF(M42&lt;O42,3,1))))</f>
        <v/>
      </c>
      <c r="T39" s="120" t="str">
        <f>IF(O42="","",(M37+M40+O42))</f>
        <v/>
      </c>
      <c r="U39" s="121" t="str">
        <f>IF(O42="","",(O37+O40+M42))</f>
        <v/>
      </c>
      <c r="V39" s="60" t="e">
        <f>T39-U39</f>
        <v>#VALUE!</v>
      </c>
      <c r="W39" s="60" t="e">
        <f>(V39*0.01)+(T39*0.001)+0.0004</f>
        <v>#VALUE!</v>
      </c>
      <c r="X39" s="60" t="e">
        <f>S39+W39</f>
        <v>#VALUE!</v>
      </c>
      <c r="Z39" s="60"/>
    </row>
    <row r="40" spans="1:49" ht="13.5" customHeight="1" x14ac:dyDescent="0.2">
      <c r="A40" s="41" t="s">
        <v>10</v>
      </c>
      <c r="B40" s="141">
        <v>22</v>
      </c>
      <c r="C40" s="133" t="s">
        <v>9</v>
      </c>
      <c r="D40" s="134" t="s">
        <v>44</v>
      </c>
      <c r="E40" s="137"/>
      <c r="F40" s="42" t="str">
        <f>R39</f>
        <v>Turkije</v>
      </c>
      <c r="G40" s="164" t="s">
        <v>5</v>
      </c>
      <c r="H40" s="43" t="str">
        <f>R41</f>
        <v>Portugal</v>
      </c>
      <c r="I40" s="6"/>
      <c r="J40" s="7"/>
      <c r="K40" s="8" t="s">
        <v>5</v>
      </c>
      <c r="L40" s="25"/>
      <c r="M40" s="7"/>
      <c r="N40" s="8" t="s">
        <v>5</v>
      </c>
      <c r="O40" s="25"/>
      <c r="P40" s="40">
        <v>9</v>
      </c>
      <c r="Q40" s="65" t="str">
        <f>IF(O42="","",(RANK($X40,$X$39:$X$42)))</f>
        <v/>
      </c>
      <c r="R40" s="56" t="s">
        <v>147</v>
      </c>
      <c r="S40" s="95" t="str">
        <f>IF(O42="","",(IF(M37&gt;O37,0,IF(M37&lt;O37,3,1)))+(IF(M39&lt;O39,0,IF(M39&gt;O39,3,1)))+(IF(M41&lt;O41,0,IF(M41&gt;O41,3,1))))</f>
        <v/>
      </c>
      <c r="T40" s="96" t="str">
        <f>IF(O42="","",(O37+M39+M41))</f>
        <v/>
      </c>
      <c r="U40" s="97" t="str">
        <f>IF(O42="","",(M37+O39+O41))</f>
        <v/>
      </c>
      <c r="V40" s="60" t="e">
        <f>T40-U40</f>
        <v>#VALUE!</v>
      </c>
      <c r="W40" s="60" t="e">
        <f>(V40*0.01)+(T40*0.001)+0.0003</f>
        <v>#VALUE!</v>
      </c>
      <c r="X40" s="60" t="e">
        <f>S40+W40</f>
        <v>#VALUE!</v>
      </c>
      <c r="Z40" s="60"/>
    </row>
    <row r="41" spans="1:49" ht="13.5" customHeight="1" x14ac:dyDescent="0.2">
      <c r="A41" s="41" t="s">
        <v>6</v>
      </c>
      <c r="B41" s="152">
        <v>26</v>
      </c>
      <c r="C41" s="133" t="s">
        <v>9</v>
      </c>
      <c r="D41" s="134" t="s">
        <v>50</v>
      </c>
      <c r="E41" s="137"/>
      <c r="F41" s="42" t="str">
        <f>R40</f>
        <v>Georgië</v>
      </c>
      <c r="G41" s="164" t="s">
        <v>5</v>
      </c>
      <c r="H41" s="43" t="str">
        <f>R41</f>
        <v>Portugal</v>
      </c>
      <c r="I41" s="6"/>
      <c r="J41" s="7"/>
      <c r="K41" s="8" t="s">
        <v>5</v>
      </c>
      <c r="L41" s="25"/>
      <c r="M41" s="7"/>
      <c r="N41" s="8" t="s">
        <v>5</v>
      </c>
      <c r="O41" s="25"/>
      <c r="P41" s="40">
        <v>10</v>
      </c>
      <c r="Q41" s="65" t="str">
        <f>IF(O42="","",(RANK($X41,$X$39:$X$42)))</f>
        <v/>
      </c>
      <c r="R41" s="56" t="s">
        <v>1</v>
      </c>
      <c r="S41" s="95" t="str">
        <f>IF(O42="","",(IF(M38&lt;O38,0,IF(M38&gt;O38,3,1)))+(IF(M40&gt;O40,0,IF(M40&lt;O40,3,1)))+(IF(M41&gt;O41,0,IF(M41&lt;O41,3,1))))</f>
        <v/>
      </c>
      <c r="T41" s="96" t="str">
        <f>IF(O42="","",(M38+O40+O41))</f>
        <v/>
      </c>
      <c r="U41" s="97" t="str">
        <f>IF(O42="","",(O38+M40+M41))</f>
        <v/>
      </c>
      <c r="V41" s="60" t="e">
        <f>T41-U41</f>
        <v>#VALUE!</v>
      </c>
      <c r="W41" s="60" t="e">
        <f>(V41*0.01)+(T41*0.001)+0.0002</f>
        <v>#VALUE!</v>
      </c>
      <c r="X41" s="60" t="e">
        <f>S41+W41</f>
        <v>#VALUE!</v>
      </c>
      <c r="Z41" s="60"/>
    </row>
    <row r="42" spans="1:49" ht="13.5" customHeight="1" thickBot="1" x14ac:dyDescent="0.25">
      <c r="A42" s="41" t="s">
        <v>6</v>
      </c>
      <c r="B42" s="152">
        <v>26</v>
      </c>
      <c r="C42" s="133" t="s">
        <v>9</v>
      </c>
      <c r="D42" s="134" t="s">
        <v>50</v>
      </c>
      <c r="E42" s="137"/>
      <c r="F42" s="42" t="str">
        <f>R42</f>
        <v>Tsjechië</v>
      </c>
      <c r="G42" s="164" t="s">
        <v>5</v>
      </c>
      <c r="H42" s="43" t="str">
        <f>R39</f>
        <v>Turkije</v>
      </c>
      <c r="I42" s="6"/>
      <c r="J42" s="7"/>
      <c r="K42" s="8" t="s">
        <v>5</v>
      </c>
      <c r="L42" s="25"/>
      <c r="M42" s="7"/>
      <c r="N42" s="8" t="s">
        <v>5</v>
      </c>
      <c r="O42" s="25"/>
      <c r="Q42" s="66" t="str">
        <f>IF(O42="","",(RANK($X42,$X$39:$X$42)))</f>
        <v/>
      </c>
      <c r="R42" s="57" t="s">
        <v>117</v>
      </c>
      <c r="S42" s="98" t="str">
        <f>IF(O42="","",(IF(M38&gt;O38,0,IF(M38&lt;O38,3,1)))+(IF(M39&gt;O39,0,IF(M39&lt;O39,3,1)))+(IF(M42&lt;O42,0,IF(M42&gt;O42,3,1))))</f>
        <v/>
      </c>
      <c r="T42" s="99" t="str">
        <f>IF(O42="","",(O38+O39+M42))</f>
        <v/>
      </c>
      <c r="U42" s="100" t="str">
        <f>IF(O42="","",(M38+M39+O42))</f>
        <v/>
      </c>
      <c r="V42" s="60" t="e">
        <f>T42-U42</f>
        <v>#VALUE!</v>
      </c>
      <c r="W42" s="60" t="e">
        <f>(V42*0.01)+(T42*0.001)+0.0001</f>
        <v>#VALUE!</v>
      </c>
      <c r="X42" s="60" t="e">
        <f>S42+W42</f>
        <v>#VALUE!</v>
      </c>
      <c r="Z42" s="60"/>
    </row>
    <row r="43" spans="1:49" s="3" customFormat="1" ht="13.5" customHeight="1" x14ac:dyDescent="0.2">
      <c r="A43" s="137"/>
      <c r="B43" s="139"/>
      <c r="C43" s="136"/>
      <c r="D43" s="136"/>
      <c r="E43" s="137"/>
      <c r="F43" s="4"/>
      <c r="G43" s="140"/>
      <c r="H43" s="4"/>
      <c r="I43" s="136"/>
      <c r="J43" s="38"/>
      <c r="K43" s="139"/>
      <c r="L43" s="38"/>
      <c r="M43" s="38"/>
      <c r="N43" s="139"/>
      <c r="O43" s="38"/>
      <c r="Q43" s="138"/>
      <c r="R43" s="137"/>
      <c r="S43" s="138"/>
      <c r="T43" s="138"/>
      <c r="U43" s="138"/>
      <c r="V43" s="61"/>
      <c r="W43" s="61"/>
      <c r="X43" s="61"/>
      <c r="Z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</row>
    <row r="44" spans="1:49" ht="13.5" customHeight="1" thickBot="1" x14ac:dyDescent="0.25">
      <c r="F44" s="15" t="s">
        <v>27</v>
      </c>
      <c r="G44" s="13"/>
      <c r="H44" s="13"/>
      <c r="I44" s="13"/>
      <c r="J44" s="16"/>
      <c r="K44" s="16"/>
      <c r="L44" s="16"/>
      <c r="M44" s="16"/>
      <c r="N44" s="16"/>
      <c r="O44" s="16"/>
      <c r="Q44" s="53"/>
      <c r="AA44" s="68"/>
      <c r="AB44" s="68"/>
      <c r="AC44" s="68"/>
      <c r="AD44" s="68"/>
      <c r="AE44" s="68"/>
      <c r="AF44" s="68"/>
      <c r="AG44" s="68"/>
      <c r="AH44" s="68"/>
      <c r="AI44" s="68"/>
      <c r="AJ44" s="68"/>
      <c r="AK44" s="68"/>
      <c r="AL44" s="68"/>
      <c r="AM44" s="68"/>
      <c r="AN44" s="68"/>
      <c r="AO44" s="68"/>
      <c r="AP44" s="68"/>
    </row>
    <row r="45" spans="1:49" ht="13.5" customHeight="1" thickBot="1" x14ac:dyDescent="0.25">
      <c r="F45" s="17" t="s">
        <v>28</v>
      </c>
      <c r="G45" s="18">
        <v>3</v>
      </c>
      <c r="I45" s="19"/>
      <c r="J45" s="180" t="str">
        <f>IF(O12="","",VLOOKUP(1,$Q$9:$R$12,2,FALSE))</f>
        <v/>
      </c>
      <c r="K45" s="181"/>
      <c r="L45" s="181"/>
      <c r="M45" s="181"/>
      <c r="N45" s="181"/>
      <c r="O45" s="182"/>
      <c r="Q45" s="50" t="s">
        <v>105</v>
      </c>
      <c r="AA45" s="68"/>
      <c r="AB45" s="68"/>
      <c r="AC45" s="68"/>
      <c r="AD45" s="68"/>
      <c r="AE45" s="68"/>
      <c r="AF45" s="68"/>
      <c r="AG45" s="68"/>
      <c r="AH45" s="68"/>
      <c r="AI45" s="68"/>
      <c r="AJ45" s="68"/>
      <c r="AK45" s="68"/>
      <c r="AL45" s="68"/>
      <c r="AM45" s="68"/>
      <c r="AN45" s="68"/>
      <c r="AO45" s="68"/>
      <c r="AP45" s="68"/>
    </row>
    <row r="46" spans="1:49" ht="13.5" customHeight="1" thickBot="1" x14ac:dyDescent="0.25">
      <c r="F46" s="20" t="s">
        <v>29</v>
      </c>
      <c r="G46" s="18">
        <v>4</v>
      </c>
      <c r="I46" s="19"/>
      <c r="J46" s="180" t="str">
        <f>IF(O12="","",VLOOKUP(2,$Q$9:$R$12,2,FALSE))</f>
        <v/>
      </c>
      <c r="K46" s="181"/>
      <c r="L46" s="181"/>
      <c r="M46" s="181"/>
      <c r="N46" s="181"/>
      <c r="O46" s="182"/>
      <c r="Q46" s="50" t="s">
        <v>105</v>
      </c>
      <c r="AA46" s="69"/>
      <c r="AB46" s="68"/>
      <c r="AC46" s="68"/>
      <c r="AD46" s="68"/>
      <c r="AE46" s="68"/>
      <c r="AF46" s="68"/>
      <c r="AG46" s="68"/>
      <c r="AH46" s="68"/>
      <c r="AI46" s="68"/>
      <c r="AJ46" s="68"/>
      <c r="AK46" s="68"/>
      <c r="AL46" s="68"/>
      <c r="AM46" s="68"/>
      <c r="AN46" s="68"/>
      <c r="AO46" s="68"/>
      <c r="AP46" s="68"/>
    </row>
    <row r="47" spans="1:49" ht="13.5" customHeight="1" thickBot="1" x14ac:dyDescent="0.25">
      <c r="F47" s="17" t="s">
        <v>103</v>
      </c>
      <c r="G47" s="18"/>
      <c r="I47" s="19"/>
      <c r="J47" s="180" t="str">
        <f>IF(O12="","",VLOOKUP(3,$Q$9:$R$12,2,FALSE))</f>
        <v/>
      </c>
      <c r="K47" s="181"/>
      <c r="L47" s="181"/>
      <c r="M47" s="181"/>
      <c r="N47" s="181"/>
      <c r="O47" s="182"/>
      <c r="Q47" s="50" t="s">
        <v>105</v>
      </c>
      <c r="AA47" s="69"/>
      <c r="AB47" s="68"/>
      <c r="AC47" s="68"/>
      <c r="AD47" s="68"/>
      <c r="AE47" s="68"/>
      <c r="AF47" s="68"/>
      <c r="AG47" s="68"/>
      <c r="AH47" s="68"/>
      <c r="AI47" s="68"/>
      <c r="AJ47" s="68"/>
      <c r="AK47" s="68"/>
      <c r="AL47" s="68"/>
      <c r="AM47" s="68"/>
      <c r="AN47" s="68"/>
      <c r="AO47" s="68"/>
      <c r="AP47" s="68"/>
    </row>
    <row r="48" spans="1:49" ht="13.5" customHeight="1" thickBot="1" x14ac:dyDescent="0.25">
      <c r="F48" s="17" t="s">
        <v>104</v>
      </c>
      <c r="G48" s="18"/>
      <c r="I48" s="19"/>
      <c r="J48" s="177" t="str">
        <f>IF(O12="","",VLOOKUP(4,$Q$9:$R$12,2,FALSE))</f>
        <v/>
      </c>
      <c r="K48" s="178"/>
      <c r="L48" s="178"/>
      <c r="M48" s="178"/>
      <c r="N48" s="178"/>
      <c r="O48" s="179"/>
      <c r="Q48" s="50" t="s">
        <v>105</v>
      </c>
      <c r="AA48" s="69"/>
      <c r="AB48" s="68"/>
      <c r="AC48" s="68"/>
      <c r="AD48" s="68"/>
      <c r="AE48" s="68"/>
      <c r="AF48" s="68"/>
      <c r="AG48" s="68"/>
      <c r="AH48" s="68"/>
      <c r="AI48" s="68"/>
      <c r="AJ48" s="68"/>
      <c r="AK48" s="68"/>
      <c r="AL48" s="68"/>
      <c r="AM48" s="68"/>
      <c r="AN48" s="68"/>
      <c r="AO48" s="68"/>
      <c r="AP48" s="68"/>
    </row>
    <row r="49" spans="6:44" ht="13.5" customHeight="1" thickBot="1" x14ac:dyDescent="0.25">
      <c r="F49" s="15" t="s">
        <v>30</v>
      </c>
      <c r="G49" s="18"/>
      <c r="I49" s="21"/>
      <c r="J49" s="183"/>
      <c r="K49" s="184"/>
      <c r="L49" s="184"/>
      <c r="M49" s="184"/>
      <c r="N49" s="184"/>
      <c r="O49" s="184"/>
      <c r="Q49" s="50"/>
      <c r="AA49" s="69"/>
      <c r="AB49" s="68"/>
      <c r="AC49" s="68"/>
      <c r="AD49" s="68"/>
      <c r="AE49" s="68"/>
      <c r="AF49" s="68"/>
      <c r="AG49" s="68"/>
      <c r="AH49" s="68"/>
      <c r="AI49" s="68"/>
      <c r="AJ49" s="68"/>
      <c r="AK49" s="68"/>
      <c r="AL49" s="68"/>
      <c r="AM49" s="68"/>
      <c r="AN49" s="68"/>
      <c r="AO49" s="68"/>
      <c r="AP49" s="68"/>
    </row>
    <row r="50" spans="6:44" ht="13.5" customHeight="1" thickBot="1" x14ac:dyDescent="0.25">
      <c r="F50" s="17" t="s">
        <v>28</v>
      </c>
      <c r="G50" s="18">
        <v>6</v>
      </c>
      <c r="I50" s="19"/>
      <c r="J50" s="180" t="str">
        <f>IF(O18="","",VLOOKUP(1,$Q$15:$R$18,2,FALSE))</f>
        <v/>
      </c>
      <c r="K50" s="181"/>
      <c r="L50" s="181"/>
      <c r="M50" s="181"/>
      <c r="N50" s="181"/>
      <c r="O50" s="182"/>
      <c r="Q50" s="50" t="s">
        <v>105</v>
      </c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</row>
    <row r="51" spans="6:44" ht="13.5" customHeight="1" thickBot="1" x14ac:dyDescent="0.25">
      <c r="F51" s="20" t="s">
        <v>29</v>
      </c>
      <c r="G51" s="18">
        <v>7</v>
      </c>
      <c r="I51" s="19"/>
      <c r="J51" s="180" t="str">
        <f>IF(O18="","",VLOOKUP(2,$Q$15:$R$18,2,FALSE))</f>
        <v/>
      </c>
      <c r="K51" s="181"/>
      <c r="L51" s="181"/>
      <c r="M51" s="181"/>
      <c r="N51" s="181"/>
      <c r="O51" s="182"/>
      <c r="Q51" s="50" t="s">
        <v>105</v>
      </c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</row>
    <row r="52" spans="6:44" ht="13.5" customHeight="1" thickBot="1" x14ac:dyDescent="0.25">
      <c r="F52" s="17" t="s">
        <v>103</v>
      </c>
      <c r="G52" s="18"/>
      <c r="I52" s="19"/>
      <c r="J52" s="180" t="str">
        <f>IF(O18="","",VLOOKUP(3,$Q$15:$R$18,2,FALSE))</f>
        <v/>
      </c>
      <c r="K52" s="181"/>
      <c r="L52" s="181"/>
      <c r="M52" s="181"/>
      <c r="N52" s="181"/>
      <c r="O52" s="182"/>
      <c r="Q52" s="50" t="s">
        <v>105</v>
      </c>
      <c r="R52" s="3"/>
      <c r="AA52" s="60"/>
    </row>
    <row r="53" spans="6:44" ht="13.5" customHeight="1" thickBot="1" x14ac:dyDescent="0.25">
      <c r="F53" s="17" t="s">
        <v>104</v>
      </c>
      <c r="G53" s="18"/>
      <c r="I53" s="19"/>
      <c r="J53" s="177" t="str">
        <f>IF(O18="","",VLOOKUP(4,$Q$15:$R$18,2,FALSE))</f>
        <v/>
      </c>
      <c r="K53" s="178"/>
      <c r="L53" s="178"/>
      <c r="M53" s="178"/>
      <c r="N53" s="178"/>
      <c r="O53" s="179"/>
      <c r="Q53" s="50" t="s">
        <v>105</v>
      </c>
      <c r="AA53" s="60"/>
    </row>
    <row r="54" spans="6:44" ht="13.5" customHeight="1" thickBot="1" x14ac:dyDescent="0.25">
      <c r="F54" s="15" t="s">
        <v>31</v>
      </c>
      <c r="G54" s="18"/>
      <c r="I54" s="21"/>
      <c r="J54" s="185"/>
      <c r="K54" s="184"/>
      <c r="L54" s="184"/>
      <c r="M54" s="184"/>
      <c r="N54" s="184"/>
      <c r="O54" s="184"/>
      <c r="Q54" s="50"/>
      <c r="AA54" s="67"/>
      <c r="AB54" s="144"/>
      <c r="AC54" s="144"/>
      <c r="AD54" s="144"/>
      <c r="AH54" s="1"/>
      <c r="AI54" s="1"/>
      <c r="AJ54" s="1"/>
    </row>
    <row r="55" spans="6:44" ht="13.5" customHeight="1" thickBot="1" x14ac:dyDescent="0.25">
      <c r="F55" s="17" t="s">
        <v>28</v>
      </c>
      <c r="G55" s="18">
        <v>9</v>
      </c>
      <c r="I55" s="19"/>
      <c r="J55" s="180" t="str">
        <f>IF(O24="","",VLOOKUP(1,$Q$21:$R$24,2,FALSE))</f>
        <v/>
      </c>
      <c r="K55" s="181"/>
      <c r="L55" s="181"/>
      <c r="M55" s="181"/>
      <c r="N55" s="181"/>
      <c r="O55" s="182"/>
      <c r="Q55" s="50" t="s">
        <v>105</v>
      </c>
      <c r="AA55" s="67"/>
      <c r="AB55" s="175"/>
      <c r="AC55" s="176"/>
      <c r="AD55" s="176"/>
      <c r="AE55" s="176"/>
      <c r="AH55" s="1"/>
      <c r="AI55" s="1"/>
      <c r="AJ55" s="1"/>
    </row>
    <row r="56" spans="6:44" ht="13.5" customHeight="1" thickBot="1" x14ac:dyDescent="0.25">
      <c r="F56" s="20" t="s">
        <v>29</v>
      </c>
      <c r="G56" s="18"/>
      <c r="I56" s="19"/>
      <c r="J56" s="180" t="str">
        <f>IF(O24="","",VLOOKUP(2,$Q$21:$R$24,2,FALSE))</f>
        <v/>
      </c>
      <c r="K56" s="181"/>
      <c r="L56" s="181"/>
      <c r="M56" s="181"/>
      <c r="N56" s="181"/>
      <c r="O56" s="182"/>
      <c r="Q56" s="50" t="s">
        <v>105</v>
      </c>
      <c r="AA56" s="67"/>
      <c r="AB56" s="175"/>
      <c r="AC56" s="176"/>
      <c r="AD56" s="176"/>
      <c r="AE56" s="176"/>
      <c r="AH56" s="1"/>
      <c r="AI56" s="1"/>
      <c r="AJ56" s="1"/>
    </row>
    <row r="57" spans="6:44" ht="13.5" customHeight="1" thickBot="1" x14ac:dyDescent="0.25">
      <c r="F57" s="17" t="s">
        <v>103</v>
      </c>
      <c r="G57" s="18"/>
      <c r="I57" s="19"/>
      <c r="J57" s="180" t="str">
        <f>IF(O24="","",VLOOKUP(3,$Q$21:$R$24,2,FALSE))</f>
        <v/>
      </c>
      <c r="K57" s="181"/>
      <c r="L57" s="181"/>
      <c r="M57" s="181"/>
      <c r="N57" s="181"/>
      <c r="O57" s="182"/>
      <c r="Q57" s="50" t="s">
        <v>105</v>
      </c>
      <c r="AA57" s="67"/>
      <c r="AB57" s="175"/>
      <c r="AC57" s="176"/>
      <c r="AD57" s="176"/>
      <c r="AE57" s="176"/>
      <c r="AH57" s="1"/>
      <c r="AI57" s="1"/>
      <c r="AJ57" s="1"/>
    </row>
    <row r="58" spans="6:44" ht="13.5" customHeight="1" thickBot="1" x14ac:dyDescent="0.25">
      <c r="F58" s="17" t="s">
        <v>104</v>
      </c>
      <c r="G58" s="18"/>
      <c r="I58" s="19"/>
      <c r="J58" s="177" t="str">
        <f>IF(O24="","",VLOOKUP(4,$Q$21:$R$24,2,FALSE))</f>
        <v/>
      </c>
      <c r="K58" s="178"/>
      <c r="L58" s="178"/>
      <c r="M58" s="178"/>
      <c r="N58" s="178"/>
      <c r="O58" s="179"/>
      <c r="Q58" s="50" t="s">
        <v>105</v>
      </c>
      <c r="AA58" s="67"/>
      <c r="AB58" s="175"/>
      <c r="AC58" s="176"/>
      <c r="AD58" s="176"/>
      <c r="AE58" s="176"/>
      <c r="AH58" s="1"/>
      <c r="AI58" s="1"/>
      <c r="AJ58" s="1"/>
    </row>
    <row r="59" spans="6:44" ht="13.5" customHeight="1" thickBot="1" x14ac:dyDescent="0.25">
      <c r="F59" s="15" t="s">
        <v>32</v>
      </c>
      <c r="G59" s="18"/>
      <c r="I59" s="21"/>
      <c r="J59" s="185"/>
      <c r="K59" s="184"/>
      <c r="L59" s="184"/>
      <c r="M59" s="184"/>
      <c r="N59" s="184"/>
      <c r="O59" s="184"/>
      <c r="Q59" s="50"/>
      <c r="AA59" s="67"/>
      <c r="AB59" s="175"/>
      <c r="AC59" s="176"/>
      <c r="AD59" s="176"/>
      <c r="AE59" s="176"/>
      <c r="AH59" s="1"/>
      <c r="AI59" s="1"/>
      <c r="AJ59" s="1"/>
    </row>
    <row r="60" spans="6:44" ht="13.5" customHeight="1" thickBot="1" x14ac:dyDescent="0.25">
      <c r="F60" s="17" t="s">
        <v>28</v>
      </c>
      <c r="G60" s="18"/>
      <c r="I60" s="19"/>
      <c r="J60" s="180" t="str">
        <f>IF(O30="","",VLOOKUP(1,$Q$27:$R$30,2,FALSE))</f>
        <v/>
      </c>
      <c r="K60" s="181"/>
      <c r="L60" s="181"/>
      <c r="M60" s="181"/>
      <c r="N60" s="181"/>
      <c r="O60" s="182"/>
      <c r="Q60" s="50" t="s">
        <v>105</v>
      </c>
      <c r="Z60" s="3"/>
      <c r="AA60" s="67"/>
      <c r="AB60" s="175"/>
      <c r="AC60" s="176"/>
      <c r="AD60" s="176"/>
      <c r="AE60" s="176"/>
      <c r="AH60" s="1"/>
      <c r="AI60" s="1"/>
      <c r="AJ60" s="1"/>
      <c r="AQ60" s="61"/>
      <c r="AR60" s="61"/>
    </row>
    <row r="61" spans="6:44" ht="13.5" customHeight="1" thickBot="1" x14ac:dyDescent="0.25">
      <c r="F61" s="20" t="s">
        <v>29</v>
      </c>
      <c r="G61" s="18"/>
      <c r="I61" s="19"/>
      <c r="J61" s="180" t="str">
        <f>IF(O30="","",VLOOKUP(2,$Q$27:$R$30,2,FALSE))</f>
        <v/>
      </c>
      <c r="K61" s="181"/>
      <c r="L61" s="181"/>
      <c r="M61" s="181"/>
      <c r="N61" s="181"/>
      <c r="O61" s="182"/>
      <c r="Q61" s="50" t="s">
        <v>105</v>
      </c>
      <c r="Z61" s="3"/>
      <c r="AB61" s="144"/>
      <c r="AC61" s="144"/>
      <c r="AD61" s="144"/>
      <c r="AH61" s="1"/>
      <c r="AI61" s="1"/>
      <c r="AJ61" s="1"/>
      <c r="AQ61" s="61"/>
      <c r="AR61" s="61"/>
    </row>
    <row r="62" spans="6:44" ht="13.5" customHeight="1" thickBot="1" x14ac:dyDescent="0.25">
      <c r="F62" s="17" t="s">
        <v>103</v>
      </c>
      <c r="G62" s="18"/>
      <c r="I62" s="19"/>
      <c r="J62" s="180" t="str">
        <f>IF(O30="","",VLOOKUP(3,$Q$27:$R$30,2,FALSE))</f>
        <v/>
      </c>
      <c r="K62" s="181"/>
      <c r="L62" s="181"/>
      <c r="M62" s="181"/>
      <c r="N62" s="181"/>
      <c r="O62" s="182"/>
      <c r="Q62" s="50" t="s">
        <v>105</v>
      </c>
      <c r="Z62" s="3"/>
      <c r="AA62" s="3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</row>
    <row r="63" spans="6:44" ht="13.5" customHeight="1" thickBot="1" x14ac:dyDescent="0.25">
      <c r="F63" s="17" t="s">
        <v>104</v>
      </c>
      <c r="G63" s="18"/>
      <c r="I63" s="19"/>
      <c r="J63" s="177" t="str">
        <f>IF(O30="","",VLOOKUP(4,$Q$27:$R$30,2,FALSE))</f>
        <v/>
      </c>
      <c r="K63" s="178"/>
      <c r="L63" s="178"/>
      <c r="M63" s="178"/>
      <c r="N63" s="178"/>
      <c r="O63" s="179"/>
      <c r="Q63" s="50" t="s">
        <v>105</v>
      </c>
      <c r="Z63" s="3"/>
      <c r="AA63" s="3"/>
      <c r="AB63" s="68"/>
      <c r="AC63" s="68">
        <v>60</v>
      </c>
      <c r="AD63" s="68">
        <v>58</v>
      </c>
      <c r="AE63" s="68">
        <v>54</v>
      </c>
      <c r="AF63" s="68">
        <v>46</v>
      </c>
      <c r="AG63" s="68">
        <v>30</v>
      </c>
      <c r="AH63" s="68">
        <v>57</v>
      </c>
      <c r="AI63" s="68">
        <v>53</v>
      </c>
      <c r="AJ63" s="68">
        <v>45</v>
      </c>
      <c r="AK63" s="68">
        <v>29</v>
      </c>
      <c r="AL63" s="68">
        <v>51</v>
      </c>
      <c r="AM63" s="68">
        <v>43</v>
      </c>
      <c r="AN63" s="68">
        <v>27</v>
      </c>
      <c r="AO63" s="68">
        <v>39</v>
      </c>
      <c r="AP63" s="68">
        <v>23</v>
      </c>
      <c r="AQ63" s="68">
        <v>15</v>
      </c>
      <c r="AR63" s="61"/>
    </row>
    <row r="64" spans="6:44" ht="13.5" customHeight="1" thickBot="1" x14ac:dyDescent="0.25">
      <c r="F64" s="15" t="s">
        <v>53</v>
      </c>
      <c r="G64" s="13"/>
      <c r="I64" s="13"/>
      <c r="J64" s="188"/>
      <c r="K64" s="184"/>
      <c r="L64" s="184"/>
      <c r="M64" s="184"/>
      <c r="N64" s="184"/>
      <c r="O64" s="184"/>
      <c r="Q64" s="54"/>
      <c r="Z64" s="3"/>
      <c r="AA64" s="3"/>
      <c r="AB64" s="68"/>
      <c r="AC64" s="68" t="s">
        <v>123</v>
      </c>
      <c r="AD64" s="68" t="s">
        <v>124</v>
      </c>
      <c r="AE64" s="68" t="s">
        <v>125</v>
      </c>
      <c r="AF64" s="68" t="s">
        <v>126</v>
      </c>
      <c r="AG64" s="68" t="s">
        <v>127</v>
      </c>
      <c r="AH64" s="68" t="s">
        <v>128</v>
      </c>
      <c r="AI64" s="68" t="s">
        <v>129</v>
      </c>
      <c r="AJ64" s="68" t="s">
        <v>130</v>
      </c>
      <c r="AK64" s="68" t="s">
        <v>131</v>
      </c>
      <c r="AL64" s="68" t="s">
        <v>132</v>
      </c>
      <c r="AM64" s="68" t="s">
        <v>133</v>
      </c>
      <c r="AN64" s="68" t="s">
        <v>134</v>
      </c>
      <c r="AO64" s="68" t="s">
        <v>135</v>
      </c>
      <c r="AP64" s="68" t="s">
        <v>136</v>
      </c>
      <c r="AQ64" s="68" t="s">
        <v>137</v>
      </c>
      <c r="AR64" s="61"/>
    </row>
    <row r="65" spans="1:44" ht="13.5" customHeight="1" thickBot="1" x14ac:dyDescent="0.25">
      <c r="F65" s="17" t="s">
        <v>28</v>
      </c>
      <c r="G65" s="18">
        <v>3</v>
      </c>
      <c r="I65" s="19"/>
      <c r="J65" s="180" t="str">
        <f>IF(O36="","",VLOOKUP(1,$Q$33:$R$36,2,FALSE))</f>
        <v/>
      </c>
      <c r="K65" s="181"/>
      <c r="L65" s="181"/>
      <c r="M65" s="181"/>
      <c r="N65" s="181"/>
      <c r="O65" s="182"/>
      <c r="Q65" s="50" t="s">
        <v>105</v>
      </c>
      <c r="Z65" s="3"/>
      <c r="AA65" s="3"/>
      <c r="AB65" s="69" t="s">
        <v>118</v>
      </c>
      <c r="AC65" s="150" t="s">
        <v>51</v>
      </c>
      <c r="AD65" s="150" t="s">
        <v>51</v>
      </c>
      <c r="AE65" s="150" t="s">
        <v>51</v>
      </c>
      <c r="AF65" s="150" t="s">
        <v>43</v>
      </c>
      <c r="AG65" s="150" t="s">
        <v>43</v>
      </c>
      <c r="AH65" s="151" t="s">
        <v>52</v>
      </c>
      <c r="AI65" s="151" t="s">
        <v>52</v>
      </c>
      <c r="AJ65" s="150" t="s">
        <v>43</v>
      </c>
      <c r="AK65" s="150" t="s">
        <v>43</v>
      </c>
      <c r="AL65" s="151" t="s">
        <v>52</v>
      </c>
      <c r="AM65" s="151" t="s">
        <v>52</v>
      </c>
      <c r="AN65" s="151" t="s">
        <v>51</v>
      </c>
      <c r="AO65" s="150" t="s">
        <v>52</v>
      </c>
      <c r="AP65" s="150" t="s">
        <v>51</v>
      </c>
      <c r="AQ65" s="150" t="s">
        <v>43</v>
      </c>
      <c r="AR65" s="61"/>
    </row>
    <row r="66" spans="1:44" ht="13.5" customHeight="1" thickBot="1" x14ac:dyDescent="0.25">
      <c r="F66" s="20" t="s">
        <v>29</v>
      </c>
      <c r="G66" s="18">
        <v>4</v>
      </c>
      <c r="I66" s="19"/>
      <c r="J66" s="180" t="str">
        <f>IF(O36="","",VLOOKUP(2,$Q$33:$R$36,2,FALSE))</f>
        <v/>
      </c>
      <c r="K66" s="181"/>
      <c r="L66" s="181"/>
      <c r="M66" s="181"/>
      <c r="N66" s="181"/>
      <c r="O66" s="182"/>
      <c r="Q66" s="50" t="s">
        <v>105</v>
      </c>
      <c r="Z66" s="3"/>
      <c r="AA66" s="3"/>
      <c r="AB66" s="69" t="s">
        <v>119</v>
      </c>
      <c r="AC66" s="150" t="s">
        <v>52</v>
      </c>
      <c r="AD66" s="150" t="s">
        <v>52</v>
      </c>
      <c r="AE66" s="150" t="s">
        <v>52</v>
      </c>
      <c r="AF66" s="150" t="s">
        <v>52</v>
      </c>
      <c r="AG66" s="150" t="s">
        <v>51</v>
      </c>
      <c r="AH66" s="151" t="s">
        <v>51</v>
      </c>
      <c r="AI66" s="151" t="s">
        <v>51</v>
      </c>
      <c r="AJ66" s="150" t="s">
        <v>52</v>
      </c>
      <c r="AK66" s="150" t="s">
        <v>51</v>
      </c>
      <c r="AL66" s="151" t="s">
        <v>51</v>
      </c>
      <c r="AM66" s="151" t="s">
        <v>43</v>
      </c>
      <c r="AN66" s="151" t="s">
        <v>43</v>
      </c>
      <c r="AO66" s="150" t="s">
        <v>40</v>
      </c>
      <c r="AP66" s="150" t="s">
        <v>40</v>
      </c>
      <c r="AQ66" s="150" t="s">
        <v>40</v>
      </c>
      <c r="AR66" s="61"/>
    </row>
    <row r="67" spans="1:44" ht="13.5" customHeight="1" thickBot="1" x14ac:dyDescent="0.25">
      <c r="F67" s="17" t="s">
        <v>103</v>
      </c>
      <c r="G67" s="18"/>
      <c r="I67" s="19"/>
      <c r="J67" s="180" t="str">
        <f>IF(O36="","",VLOOKUP(3,$Q$33:$R$36,2,FALSE))</f>
        <v/>
      </c>
      <c r="K67" s="181"/>
      <c r="L67" s="181"/>
      <c r="M67" s="181"/>
      <c r="N67" s="181"/>
      <c r="O67" s="182"/>
      <c r="Q67" s="50" t="s">
        <v>105</v>
      </c>
      <c r="Z67" s="3"/>
      <c r="AA67" s="3"/>
      <c r="AB67" s="69" t="s">
        <v>120</v>
      </c>
      <c r="AC67" s="150" t="s">
        <v>42</v>
      </c>
      <c r="AD67" s="150" t="s">
        <v>41</v>
      </c>
      <c r="AE67" s="150" t="s">
        <v>41</v>
      </c>
      <c r="AF67" s="150" t="s">
        <v>41</v>
      </c>
      <c r="AG67" s="151" t="s">
        <v>42</v>
      </c>
      <c r="AH67" s="150" t="s">
        <v>40</v>
      </c>
      <c r="AI67" s="150" t="s">
        <v>40</v>
      </c>
      <c r="AJ67" s="150" t="s">
        <v>40</v>
      </c>
      <c r="AK67" s="150" t="s">
        <v>40</v>
      </c>
      <c r="AL67" s="150" t="s">
        <v>40</v>
      </c>
      <c r="AM67" s="151" t="s">
        <v>41</v>
      </c>
      <c r="AN67" s="151" t="s">
        <v>41</v>
      </c>
      <c r="AO67" s="151" t="s">
        <v>42</v>
      </c>
      <c r="AP67" s="151" t="s">
        <v>42</v>
      </c>
      <c r="AQ67" s="151" t="s">
        <v>42</v>
      </c>
      <c r="AR67" s="61"/>
    </row>
    <row r="68" spans="1:44" ht="13.5" customHeight="1" thickBot="1" x14ac:dyDescent="0.25">
      <c r="F68" s="17" t="s">
        <v>104</v>
      </c>
      <c r="G68" s="18"/>
      <c r="I68" s="19"/>
      <c r="J68" s="177" t="str">
        <f>IF(O36="","",VLOOKUP(4,$Q$33:$R$36,2,FALSE))</f>
        <v/>
      </c>
      <c r="K68" s="178"/>
      <c r="L68" s="178"/>
      <c r="M68" s="178"/>
      <c r="N68" s="178"/>
      <c r="O68" s="179"/>
      <c r="Q68" s="50" t="s">
        <v>105</v>
      </c>
      <c r="Z68" s="3"/>
      <c r="AA68" s="3"/>
      <c r="AB68" s="69" t="s">
        <v>121</v>
      </c>
      <c r="AC68" s="150" t="s">
        <v>43</v>
      </c>
      <c r="AD68" s="150" t="s">
        <v>43</v>
      </c>
      <c r="AE68" s="150" t="s">
        <v>42</v>
      </c>
      <c r="AF68" s="150" t="s">
        <v>42</v>
      </c>
      <c r="AG68" s="151" t="s">
        <v>41</v>
      </c>
      <c r="AH68" s="150" t="s">
        <v>43</v>
      </c>
      <c r="AI68" s="150" t="s">
        <v>42</v>
      </c>
      <c r="AJ68" s="150" t="s">
        <v>42</v>
      </c>
      <c r="AK68" s="150" t="s">
        <v>42</v>
      </c>
      <c r="AL68" s="150" t="s">
        <v>41</v>
      </c>
      <c r="AM68" s="151" t="s">
        <v>40</v>
      </c>
      <c r="AN68" s="151" t="s">
        <v>40</v>
      </c>
      <c r="AO68" s="151" t="s">
        <v>41</v>
      </c>
      <c r="AP68" s="151" t="s">
        <v>41</v>
      </c>
      <c r="AQ68" s="151" t="s">
        <v>41</v>
      </c>
      <c r="AR68" s="61"/>
    </row>
    <row r="69" spans="1:44" ht="13.5" customHeight="1" thickBot="1" x14ac:dyDescent="0.25">
      <c r="F69" s="15" t="s">
        <v>54</v>
      </c>
      <c r="G69" s="18"/>
      <c r="I69" s="21"/>
      <c r="J69" s="185"/>
      <c r="K69" s="184"/>
      <c r="L69" s="184"/>
      <c r="M69" s="184"/>
      <c r="N69" s="184"/>
      <c r="O69" s="184"/>
      <c r="Q69" s="50"/>
      <c r="Z69" s="3"/>
      <c r="AA69" s="3"/>
      <c r="AB69" s="61"/>
      <c r="AC69" s="61"/>
      <c r="AD69" s="61"/>
      <c r="AE69" s="61"/>
      <c r="AF69" s="61"/>
      <c r="AG69" s="61"/>
      <c r="AH69" s="61"/>
      <c r="AI69" s="61"/>
      <c r="AJ69" s="61"/>
      <c r="AK69" s="61"/>
      <c r="AL69" s="61"/>
      <c r="AM69" s="61"/>
      <c r="AN69" s="61"/>
      <c r="AO69" s="61"/>
      <c r="AP69" s="61"/>
      <c r="AQ69" s="61"/>
    </row>
    <row r="70" spans="1:44" ht="13.5" customHeight="1" thickBot="1" x14ac:dyDescent="0.25">
      <c r="F70" s="17" t="s">
        <v>28</v>
      </c>
      <c r="G70" s="18">
        <v>6</v>
      </c>
      <c r="I70" s="19"/>
      <c r="J70" s="180" t="str">
        <f>IF(O42="","",VLOOKUP(1,$Q$39:$R$42,2,FALSE))</f>
        <v/>
      </c>
      <c r="K70" s="181"/>
      <c r="L70" s="181"/>
      <c r="M70" s="181"/>
      <c r="N70" s="181"/>
      <c r="O70" s="182"/>
      <c r="P70" s="50"/>
      <c r="Q70" s="50" t="s">
        <v>105</v>
      </c>
      <c r="R70" s="50"/>
      <c r="Z70" s="3"/>
      <c r="AA70" s="3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</row>
    <row r="71" spans="1:44" ht="13.5" customHeight="1" thickBot="1" x14ac:dyDescent="0.25">
      <c r="F71" s="20" t="s">
        <v>29</v>
      </c>
      <c r="G71" s="18">
        <v>7</v>
      </c>
      <c r="I71" s="19"/>
      <c r="J71" s="180" t="str">
        <f>IF(O42="","",VLOOKUP(2,$Q$39:$R$42,2,FALSE))</f>
        <v/>
      </c>
      <c r="K71" s="181"/>
      <c r="L71" s="181"/>
      <c r="M71" s="181"/>
      <c r="N71" s="181"/>
      <c r="O71" s="182"/>
      <c r="Q71" s="50" t="s">
        <v>105</v>
      </c>
    </row>
    <row r="72" spans="1:44" ht="13.5" customHeight="1" thickBot="1" x14ac:dyDescent="0.25">
      <c r="F72" s="17" t="s">
        <v>103</v>
      </c>
      <c r="G72" s="18"/>
      <c r="I72" s="19"/>
      <c r="J72" s="180" t="str">
        <f>IF(O42="","",VLOOKUP(3,$Q$39:$R$42,2,FALSE))</f>
        <v/>
      </c>
      <c r="K72" s="181"/>
      <c r="L72" s="181"/>
      <c r="M72" s="181"/>
      <c r="N72" s="181"/>
      <c r="O72" s="182"/>
      <c r="Q72" s="50" t="s">
        <v>105</v>
      </c>
    </row>
    <row r="73" spans="1:44" ht="13.5" customHeight="1" thickBot="1" x14ac:dyDescent="0.25">
      <c r="F73" s="17" t="s">
        <v>104</v>
      </c>
      <c r="G73" s="18"/>
      <c r="I73" s="21"/>
      <c r="J73" s="177" t="str">
        <f>IF(O42="","",VLOOKUP(4,$Q$39:$R$42,2,FALSE))</f>
        <v/>
      </c>
      <c r="K73" s="178"/>
      <c r="L73" s="178"/>
      <c r="M73" s="178"/>
      <c r="N73" s="178"/>
      <c r="O73" s="179"/>
      <c r="Q73" s="50" t="s">
        <v>105</v>
      </c>
      <c r="AB73" s="67" t="s">
        <v>138</v>
      </c>
      <c r="AC73" s="144"/>
      <c r="AD73" s="144"/>
      <c r="AE73" s="144"/>
      <c r="AJ73" s="1"/>
      <c r="AK73" s="1"/>
    </row>
    <row r="74" spans="1:44" ht="13.5" customHeight="1" x14ac:dyDescent="0.2">
      <c r="F74" s="46"/>
      <c r="G74" s="18"/>
      <c r="I74" s="21"/>
      <c r="J74" s="142"/>
      <c r="K74" s="143"/>
      <c r="L74" s="143"/>
      <c r="M74" s="143"/>
      <c r="N74" s="143"/>
      <c r="O74" s="143"/>
      <c r="Q74" s="50"/>
      <c r="AB74" s="67" t="s">
        <v>40</v>
      </c>
      <c r="AC74" s="175" t="e">
        <f>VLOOKUP(3,$Q$9:$R$12,2,FALSE)</f>
        <v>#N/A</v>
      </c>
      <c r="AD74" s="176"/>
      <c r="AE74" s="176"/>
      <c r="AF74" s="176"/>
      <c r="AG74" s="60" t="e">
        <f>VLOOKUP(3,$Q$9:$S$12,3,FALSE)</f>
        <v>#N/A</v>
      </c>
      <c r="AH74" s="60" t="e">
        <f>VLOOKUP(3,$Q$9:$V$12,6,FALSE)</f>
        <v>#N/A</v>
      </c>
      <c r="AI74" s="60" t="e">
        <f>VLOOKUP(3,$Q$9:$X$12,8,FALSE)</f>
        <v>#N/A</v>
      </c>
      <c r="AJ74" s="1" t="e">
        <f t="shared" ref="AJ74:AJ79" si="0">RANK($AI74,$AI$74:$AI$79)</f>
        <v>#N/A</v>
      </c>
      <c r="AK74" s="1" t="e">
        <f>IF(AJ74&lt;5,1,0)</f>
        <v>#N/A</v>
      </c>
    </row>
    <row r="75" spans="1:44" ht="13.5" customHeight="1" x14ac:dyDescent="0.2">
      <c r="F75" s="189" t="s">
        <v>87</v>
      </c>
      <c r="G75" s="189"/>
      <c r="H75" s="189"/>
      <c r="Q75" s="54"/>
      <c r="R75" s="4"/>
      <c r="S75" s="131"/>
      <c r="T75" s="131"/>
      <c r="U75" s="131"/>
      <c r="AB75" s="67" t="s">
        <v>41</v>
      </c>
      <c r="AC75" s="175" t="e">
        <f>VLOOKUP(3,$Q$15:$R$18,2,FALSE)</f>
        <v>#N/A</v>
      </c>
      <c r="AD75" s="176"/>
      <c r="AE75" s="176"/>
      <c r="AF75" s="176"/>
      <c r="AG75" s="60" t="e">
        <f>VLOOKUP(3,$Q$15:$S$18,3,FALSE)</f>
        <v>#N/A</v>
      </c>
      <c r="AH75" s="60" t="e">
        <f>VLOOKUP(3,$Q$15:$V$18,6,FALSE)</f>
        <v>#N/A</v>
      </c>
      <c r="AI75" s="60" t="e">
        <f>VLOOKUP(3,$Q$15:$X$18,8,FALSE)</f>
        <v>#N/A</v>
      </c>
      <c r="AJ75" s="1" t="e">
        <f t="shared" si="0"/>
        <v>#N/A</v>
      </c>
      <c r="AK75" s="1" t="e">
        <f t="shared" ref="AK75:AK79" si="1">IF(AJ75&lt;5,1,0)</f>
        <v>#N/A</v>
      </c>
    </row>
    <row r="76" spans="1:44" ht="13.5" customHeight="1" x14ac:dyDescent="0.2">
      <c r="F76" s="49" t="s">
        <v>93</v>
      </c>
      <c r="G76" s="13"/>
      <c r="H76" s="49" t="s">
        <v>89</v>
      </c>
      <c r="I76" s="129"/>
      <c r="J76" s="15"/>
      <c r="K76" s="22"/>
      <c r="L76" s="15"/>
      <c r="M76" s="15"/>
      <c r="N76" s="15"/>
      <c r="O76" s="15"/>
      <c r="Q76" s="54"/>
      <c r="R76" s="4"/>
      <c r="S76" s="131"/>
      <c r="T76" s="131"/>
      <c r="U76" s="131"/>
      <c r="AB76" s="67" t="s">
        <v>42</v>
      </c>
      <c r="AC76" s="175" t="e">
        <f>VLOOKUP(3,$Q$21:$R$24,2,FALSE)</f>
        <v>#N/A</v>
      </c>
      <c r="AD76" s="176"/>
      <c r="AE76" s="176"/>
      <c r="AF76" s="176"/>
      <c r="AG76" s="60" t="e">
        <f>VLOOKUP(3,$Q$21:$S$24,3,FALSE)</f>
        <v>#N/A</v>
      </c>
      <c r="AH76" s="60" t="e">
        <f>VLOOKUP(3,$Q$21:$V$24,6,FALSE)</f>
        <v>#N/A</v>
      </c>
      <c r="AI76" s="60" t="e">
        <f>VLOOKUP(3,$Q$21:$X$24,8,FALSE)</f>
        <v>#N/A</v>
      </c>
      <c r="AJ76" s="1" t="e">
        <f t="shared" si="0"/>
        <v>#N/A</v>
      </c>
      <c r="AK76" s="1" t="e">
        <f t="shared" si="1"/>
        <v>#N/A</v>
      </c>
    </row>
    <row r="77" spans="1:44" ht="13.5" customHeight="1" x14ac:dyDescent="0.2">
      <c r="A77" s="41" t="s">
        <v>10</v>
      </c>
      <c r="B77" s="11">
        <v>29</v>
      </c>
      <c r="C77" s="133" t="s">
        <v>9</v>
      </c>
      <c r="D77" s="134" t="s">
        <v>44</v>
      </c>
      <c r="F77" s="132" t="str">
        <f>J46</f>
        <v/>
      </c>
      <c r="G77" s="47" t="s">
        <v>55</v>
      </c>
      <c r="H77" s="132" t="str">
        <f>J51</f>
        <v/>
      </c>
      <c r="I77" s="52" t="str">
        <f>F77</f>
        <v/>
      </c>
      <c r="J77" s="23"/>
      <c r="K77" s="24" t="s">
        <v>5</v>
      </c>
      <c r="L77" s="25"/>
      <c r="M77" s="23"/>
      <c r="N77" s="24" t="s">
        <v>5</v>
      </c>
      <c r="O77" s="25"/>
      <c r="Q77" s="53" t="s">
        <v>100</v>
      </c>
      <c r="AB77" s="67" t="s">
        <v>43</v>
      </c>
      <c r="AC77" s="175" t="e">
        <f>VLOOKUP(3,$Q$27:$R$30,2,FALSE)</f>
        <v>#N/A</v>
      </c>
      <c r="AD77" s="176"/>
      <c r="AE77" s="176"/>
      <c r="AF77" s="176"/>
      <c r="AG77" s="60" t="e">
        <f>VLOOKUP(3,$Q$27:$S$30,3,FALSE)</f>
        <v>#N/A</v>
      </c>
      <c r="AH77" s="60" t="e">
        <f>VLOOKUP(3,$Q$27:$V$30,6,FALSE)</f>
        <v>#N/A</v>
      </c>
      <c r="AI77" s="60" t="e">
        <f>VLOOKUP(3,$Q$27:$X$30,8,FALSE)</f>
        <v>#N/A</v>
      </c>
      <c r="AJ77" s="1" t="e">
        <f t="shared" si="0"/>
        <v>#N/A</v>
      </c>
      <c r="AK77" s="1" t="e">
        <f t="shared" si="1"/>
        <v>#N/A</v>
      </c>
    </row>
    <row r="78" spans="1:44" ht="13.5" customHeight="1" x14ac:dyDescent="0.2">
      <c r="F78" s="49" t="s">
        <v>88</v>
      </c>
      <c r="G78" s="129"/>
      <c r="H78" s="49" t="s">
        <v>95</v>
      </c>
      <c r="I78" s="52" t="str">
        <f>H77</f>
        <v/>
      </c>
      <c r="J78" s="12"/>
      <c r="K78" s="27"/>
      <c r="L78" s="12"/>
      <c r="M78" s="12"/>
      <c r="N78" s="27"/>
      <c r="O78" s="12"/>
      <c r="Q78" s="54"/>
      <c r="AB78" s="67" t="s">
        <v>51</v>
      </c>
      <c r="AC78" s="175" t="e">
        <f>VLOOKUP(3,$Q$33:$R$36,2,FALSE)</f>
        <v>#N/A</v>
      </c>
      <c r="AD78" s="176"/>
      <c r="AE78" s="176"/>
      <c r="AF78" s="176"/>
      <c r="AG78" s="60" t="e">
        <f>VLOOKUP(3,$Q$33:$S$36,3,FALSE)</f>
        <v>#N/A</v>
      </c>
      <c r="AH78" s="60" t="e">
        <f>VLOOKUP(3,$Q$33:$V$36,6,FALSE)</f>
        <v>#N/A</v>
      </c>
      <c r="AI78" s="60" t="e">
        <f>VLOOKUP(3,$Q$33:$X$36,8,FALSE)</f>
        <v>#N/A</v>
      </c>
      <c r="AJ78" s="1" t="e">
        <f t="shared" si="0"/>
        <v>#N/A</v>
      </c>
      <c r="AK78" s="1" t="e">
        <f t="shared" si="1"/>
        <v>#N/A</v>
      </c>
    </row>
    <row r="79" spans="1:44" ht="13.5" customHeight="1" x14ac:dyDescent="0.2">
      <c r="A79" s="41" t="s">
        <v>10</v>
      </c>
      <c r="B79" s="11">
        <v>29</v>
      </c>
      <c r="C79" s="133" t="s">
        <v>9</v>
      </c>
      <c r="D79" s="134" t="s">
        <v>50</v>
      </c>
      <c r="F79" s="132" t="str">
        <f>J45</f>
        <v/>
      </c>
      <c r="G79" s="47" t="s">
        <v>56</v>
      </c>
      <c r="H79" s="132" t="str">
        <f>J56</f>
        <v/>
      </c>
      <c r="I79" s="52" t="str">
        <f>F79</f>
        <v/>
      </c>
      <c r="J79" s="23"/>
      <c r="K79" s="24" t="s">
        <v>5</v>
      </c>
      <c r="L79" s="25"/>
      <c r="M79" s="23"/>
      <c r="N79" s="24" t="s">
        <v>5</v>
      </c>
      <c r="O79" s="25"/>
      <c r="Q79" s="53" t="s">
        <v>100</v>
      </c>
      <c r="AB79" s="67" t="s">
        <v>52</v>
      </c>
      <c r="AC79" s="175" t="e">
        <f>VLOOKUP(3,$Q$39:$R$42,2,FALSE)</f>
        <v>#N/A</v>
      </c>
      <c r="AD79" s="176"/>
      <c r="AE79" s="176"/>
      <c r="AF79" s="176"/>
      <c r="AG79" s="60" t="e">
        <f>VLOOKUP(3,$Q$39:$S$42,3,FALSE)</f>
        <v>#N/A</v>
      </c>
      <c r="AH79" s="60" t="e">
        <f>VLOOKUP(3,$Q$39:$V$42,6,FALSE)</f>
        <v>#N/A</v>
      </c>
      <c r="AI79" s="60" t="e">
        <f>VLOOKUP(3,$Q$39:$X$42,8,FALSE)</f>
        <v>#N/A</v>
      </c>
      <c r="AJ79" s="1" t="e">
        <f t="shared" si="0"/>
        <v>#N/A</v>
      </c>
      <c r="AK79" s="1" t="e">
        <f t="shared" si="1"/>
        <v>#N/A</v>
      </c>
    </row>
    <row r="80" spans="1:44" ht="13.5" customHeight="1" x14ac:dyDescent="0.2">
      <c r="F80" s="49" t="s">
        <v>90</v>
      </c>
      <c r="G80" s="129"/>
      <c r="H80" s="49" t="s">
        <v>118</v>
      </c>
      <c r="I80" s="52" t="str">
        <f>H79</f>
        <v/>
      </c>
      <c r="J80" s="12"/>
      <c r="K80" s="27"/>
      <c r="L80" s="12"/>
      <c r="M80" s="12"/>
      <c r="N80" s="27"/>
      <c r="O80" s="12"/>
      <c r="Q80" s="54"/>
      <c r="AB80" s="1"/>
      <c r="AC80" s="144"/>
      <c r="AD80" s="144"/>
      <c r="AE80" s="144"/>
      <c r="AJ80" s="1"/>
      <c r="AK80" s="1" t="e">
        <f>1*AK74+2*AK75+4*AK76+8*AK77+16*AK78+32*AK79</f>
        <v>#N/A</v>
      </c>
    </row>
    <row r="81" spans="1:37" ht="13.5" customHeight="1" x14ac:dyDescent="0.2">
      <c r="A81" s="41" t="s">
        <v>11</v>
      </c>
      <c r="B81" s="11">
        <v>30</v>
      </c>
      <c r="C81" s="133" t="s">
        <v>9</v>
      </c>
      <c r="D81" s="134" t="s">
        <v>44</v>
      </c>
      <c r="F81" s="132" t="str">
        <f>J55</f>
        <v/>
      </c>
      <c r="G81" s="47" t="s">
        <v>57</v>
      </c>
      <c r="H81" s="132" t="str">
        <f>IF(O42="","",IF((AK80=60)+OR(AK80=58)+OR(AK80=54)+OR(AK80=57)+OR(AK80=53)+OR(AK80=51)+OR(AK80=23),AC78,IF((AK80=39),AC79,AC77)))</f>
        <v/>
      </c>
      <c r="I81" s="52" t="str">
        <f>F81</f>
        <v/>
      </c>
      <c r="J81" s="23"/>
      <c r="K81" s="24" t="s">
        <v>5</v>
      </c>
      <c r="L81" s="25"/>
      <c r="M81" s="23"/>
      <c r="N81" s="24" t="s">
        <v>5</v>
      </c>
      <c r="O81" s="25"/>
      <c r="Q81" s="53" t="s">
        <v>100</v>
      </c>
      <c r="AB81" s="1"/>
      <c r="AC81" s="131"/>
      <c r="AD81" s="131"/>
      <c r="AE81" s="131"/>
      <c r="AJ81" s="1"/>
      <c r="AK81" s="1"/>
    </row>
    <row r="82" spans="1:37" ht="13.5" customHeight="1" x14ac:dyDescent="0.2">
      <c r="F82" s="49" t="s">
        <v>92</v>
      </c>
      <c r="G82" s="129"/>
      <c r="H82" s="49" t="s">
        <v>119</v>
      </c>
      <c r="I82" s="52" t="str">
        <f>H81</f>
        <v/>
      </c>
      <c r="J82" s="12"/>
      <c r="K82" s="27"/>
      <c r="L82" s="12"/>
      <c r="M82" s="12"/>
      <c r="N82" s="27"/>
      <c r="O82" s="12"/>
      <c r="Q82" s="54"/>
    </row>
    <row r="83" spans="1:37" ht="13.5" customHeight="1" x14ac:dyDescent="0.2">
      <c r="A83" s="41" t="s">
        <v>11</v>
      </c>
      <c r="B83" s="11">
        <v>30</v>
      </c>
      <c r="C83" s="133" t="s">
        <v>9</v>
      </c>
      <c r="D83" s="134" t="s">
        <v>50</v>
      </c>
      <c r="F83" s="132" t="str">
        <f>J50</f>
        <v/>
      </c>
      <c r="G83" s="47" t="s">
        <v>58</v>
      </c>
      <c r="H83" s="132" t="str">
        <f>IF(O42="","",IF((AK80=30)+OR(AK80=29)+OR(AK80=27),AC78,IF((AK80=39)+OR(AK80=23)+OR(AK80=15),AC74,AC79)))</f>
        <v/>
      </c>
      <c r="I83" s="52" t="str">
        <f>F83</f>
        <v/>
      </c>
      <c r="J83" s="23"/>
      <c r="K83" s="24" t="s">
        <v>5</v>
      </c>
      <c r="L83" s="25"/>
      <c r="M83" s="23"/>
      <c r="N83" s="24" t="s">
        <v>5</v>
      </c>
      <c r="O83" s="25"/>
      <c r="Q83" s="53" t="s">
        <v>100</v>
      </c>
    </row>
    <row r="84" spans="1:37" ht="13.5" customHeight="1" x14ac:dyDescent="0.2">
      <c r="F84" s="49" t="s">
        <v>91</v>
      </c>
      <c r="H84" s="49" t="s">
        <v>98</v>
      </c>
      <c r="I84" s="52" t="str">
        <f>H83</f>
        <v/>
      </c>
      <c r="K84" s="3"/>
      <c r="Q84" s="54"/>
    </row>
    <row r="85" spans="1:37" ht="13.5" customHeight="1" x14ac:dyDescent="0.2">
      <c r="A85" s="41" t="s">
        <v>12</v>
      </c>
      <c r="B85" s="11">
        <v>1</v>
      </c>
      <c r="C85" s="135" t="s">
        <v>16</v>
      </c>
      <c r="D85" s="134" t="s">
        <v>44</v>
      </c>
      <c r="F85" s="132" t="str">
        <f>J61</f>
        <v/>
      </c>
      <c r="G85" s="47" t="s">
        <v>59</v>
      </c>
      <c r="H85" s="132" t="str">
        <f>J66</f>
        <v/>
      </c>
      <c r="I85" s="52" t="str">
        <f>F85</f>
        <v/>
      </c>
      <c r="J85" s="23"/>
      <c r="K85" s="24" t="s">
        <v>5</v>
      </c>
      <c r="L85" s="25"/>
      <c r="M85" s="23"/>
      <c r="N85" s="24" t="s">
        <v>5</v>
      </c>
      <c r="O85" s="25"/>
      <c r="Q85" s="53" t="s">
        <v>100</v>
      </c>
    </row>
    <row r="86" spans="1:37" ht="13.5" customHeight="1" x14ac:dyDescent="0.2">
      <c r="F86" s="49" t="s">
        <v>97</v>
      </c>
      <c r="G86" s="129"/>
      <c r="H86" s="49" t="s">
        <v>120</v>
      </c>
      <c r="I86" s="52" t="str">
        <f>H85</f>
        <v/>
      </c>
      <c r="J86" s="12"/>
      <c r="K86" s="27"/>
      <c r="L86" s="12"/>
      <c r="M86" s="12"/>
      <c r="N86" s="27"/>
      <c r="O86" s="12"/>
      <c r="Q86" s="54"/>
      <c r="S86" s="131"/>
      <c r="T86" s="131"/>
      <c r="U86" s="131"/>
    </row>
    <row r="87" spans="1:37" ht="13.5" customHeight="1" x14ac:dyDescent="0.2">
      <c r="A87" s="41" t="s">
        <v>12</v>
      </c>
      <c r="B87" s="11">
        <v>1</v>
      </c>
      <c r="C87" s="135" t="s">
        <v>16</v>
      </c>
      <c r="D87" s="134" t="s">
        <v>50</v>
      </c>
      <c r="F87" s="132" t="str">
        <f>J70</f>
        <v/>
      </c>
      <c r="G87" s="47" t="s">
        <v>60</v>
      </c>
      <c r="H87" s="132" t="str">
        <f>IF(O42="","",IF((AK80=57)+OR(AK80=53)+OR(AK80=H9145)+OR(AK80=29)+OR(AK80=51)+OR(AK80=43)+OR(AK80=27),AC74,IF((AK80=60),AC76,AC75)))</f>
        <v/>
      </c>
      <c r="I87" s="52" t="str">
        <f>F87</f>
        <v/>
      </c>
      <c r="J87" s="23"/>
      <c r="K87" s="24" t="s">
        <v>5</v>
      </c>
      <c r="L87" s="25"/>
      <c r="M87" s="23"/>
      <c r="N87" s="24" t="s">
        <v>5</v>
      </c>
      <c r="O87" s="25"/>
      <c r="Q87" s="53" t="s">
        <v>100</v>
      </c>
      <c r="S87" s="131"/>
      <c r="T87" s="131"/>
      <c r="U87" s="131"/>
    </row>
    <row r="88" spans="1:37" ht="13.5" customHeight="1" x14ac:dyDescent="0.2">
      <c r="F88" s="49" t="s">
        <v>96</v>
      </c>
      <c r="G88" s="129"/>
      <c r="H88" s="49" t="s">
        <v>121</v>
      </c>
      <c r="I88" s="52" t="str">
        <f>H87</f>
        <v/>
      </c>
      <c r="J88" s="12"/>
      <c r="K88" s="27"/>
      <c r="L88" s="12"/>
      <c r="M88" s="12"/>
      <c r="N88" s="27"/>
      <c r="O88" s="12"/>
      <c r="Q88" s="54"/>
      <c r="S88" s="131"/>
      <c r="T88" s="131"/>
      <c r="U88" s="131"/>
    </row>
    <row r="89" spans="1:37" ht="13.5" customHeight="1" x14ac:dyDescent="0.2">
      <c r="A89" s="41" t="s">
        <v>8</v>
      </c>
      <c r="B89" s="11">
        <v>2</v>
      </c>
      <c r="C89" s="135" t="s">
        <v>16</v>
      </c>
      <c r="D89" s="134" t="s">
        <v>44</v>
      </c>
      <c r="F89" s="132" t="str">
        <f>J65</f>
        <v/>
      </c>
      <c r="G89" s="47" t="s">
        <v>61</v>
      </c>
      <c r="H89" s="132" t="str">
        <f>IF(O42="","",IF((AK80=60)+OR(AK80=58)+OR(AK80=57),AC77,IF((AK80=51)+OR(AK80=43)+OR(AK80=27),AC75,AC76)))</f>
        <v/>
      </c>
      <c r="I89" s="52" t="str">
        <f>F89</f>
        <v/>
      </c>
      <c r="J89" s="23"/>
      <c r="K89" s="24" t="s">
        <v>5</v>
      </c>
      <c r="L89" s="25"/>
      <c r="M89" s="23"/>
      <c r="N89" s="24" t="s">
        <v>5</v>
      </c>
      <c r="O89" s="25"/>
      <c r="Q89" s="53" t="s">
        <v>100</v>
      </c>
      <c r="S89" s="131"/>
      <c r="T89" s="131"/>
      <c r="U89" s="131"/>
    </row>
    <row r="90" spans="1:37" ht="13.5" customHeight="1" x14ac:dyDescent="0.2">
      <c r="F90" s="49" t="s">
        <v>94</v>
      </c>
      <c r="G90" s="129"/>
      <c r="H90" s="49" t="s">
        <v>99</v>
      </c>
      <c r="I90" s="52" t="str">
        <f>H89</f>
        <v/>
      </c>
      <c r="J90" s="12"/>
      <c r="K90" s="27"/>
      <c r="L90" s="12"/>
      <c r="M90" s="12"/>
      <c r="N90" s="27"/>
      <c r="O90" s="12"/>
      <c r="Q90" s="54"/>
      <c r="S90" s="131"/>
      <c r="T90" s="131"/>
      <c r="U90" s="131"/>
    </row>
    <row r="91" spans="1:37" ht="13.5" customHeight="1" x14ac:dyDescent="0.2">
      <c r="A91" s="41" t="s">
        <v>8</v>
      </c>
      <c r="B91" s="11">
        <v>2</v>
      </c>
      <c r="C91" s="135" t="s">
        <v>16</v>
      </c>
      <c r="D91" s="134" t="s">
        <v>50</v>
      </c>
      <c r="F91" s="132" t="str">
        <f>J60</f>
        <v/>
      </c>
      <c r="G91" s="47" t="s">
        <v>62</v>
      </c>
      <c r="H91" s="132" t="str">
        <f>J71</f>
        <v/>
      </c>
      <c r="I91" s="52" t="str">
        <f>F91</f>
        <v/>
      </c>
      <c r="J91" s="23"/>
      <c r="K91" s="24" t="s">
        <v>5</v>
      </c>
      <c r="L91" s="25"/>
      <c r="M91" s="23"/>
      <c r="N91" s="24" t="s">
        <v>5</v>
      </c>
      <c r="O91" s="25"/>
      <c r="Q91" s="53" t="s">
        <v>100</v>
      </c>
      <c r="S91" s="131"/>
      <c r="T91" s="131"/>
      <c r="U91" s="131"/>
    </row>
    <row r="92" spans="1:37" ht="13.5" customHeight="1" x14ac:dyDescent="0.2">
      <c r="I92" s="33" t="str">
        <f>H91</f>
        <v/>
      </c>
      <c r="K92" s="3"/>
      <c r="Q92" s="54"/>
      <c r="S92" s="131"/>
      <c r="T92" s="131"/>
      <c r="U92" s="131"/>
    </row>
    <row r="93" spans="1:37" ht="13.5" customHeight="1" thickBot="1" x14ac:dyDescent="0.25">
      <c r="F93" s="130" t="s">
        <v>75</v>
      </c>
      <c r="G93" s="129"/>
      <c r="H93" s="13"/>
      <c r="I93" s="28"/>
      <c r="J93" s="14"/>
      <c r="K93" s="14"/>
      <c r="L93" s="14"/>
      <c r="M93" s="14"/>
      <c r="N93" s="14"/>
      <c r="O93" s="14"/>
      <c r="Q93" s="53"/>
      <c r="R93" s="34"/>
      <c r="S93" s="131"/>
      <c r="T93" s="131"/>
      <c r="U93" s="131"/>
    </row>
    <row r="94" spans="1:37" ht="13.5" customHeight="1" x14ac:dyDescent="0.2">
      <c r="F94" s="48" t="s">
        <v>63</v>
      </c>
      <c r="G94" s="29"/>
      <c r="I94" s="19"/>
      <c r="J94" s="191" t="s">
        <v>142</v>
      </c>
      <c r="K94" s="192"/>
      <c r="L94" s="192"/>
      <c r="M94" s="192"/>
      <c r="N94" s="192"/>
      <c r="O94" s="193"/>
      <c r="Q94" s="50" t="s">
        <v>33</v>
      </c>
      <c r="R94" s="35"/>
      <c r="S94" s="62"/>
      <c r="T94" s="131"/>
      <c r="U94" s="131"/>
    </row>
    <row r="95" spans="1:37" ht="13.5" customHeight="1" x14ac:dyDescent="0.2">
      <c r="F95" s="48" t="s">
        <v>64</v>
      </c>
      <c r="G95" s="29"/>
      <c r="I95" s="19"/>
      <c r="J95" s="194" t="s">
        <v>142</v>
      </c>
      <c r="K95" s="195"/>
      <c r="L95" s="195"/>
      <c r="M95" s="195"/>
      <c r="N95" s="195"/>
      <c r="O95" s="196"/>
      <c r="Q95" s="50" t="s">
        <v>33</v>
      </c>
      <c r="R95" s="36"/>
      <c r="S95" s="63"/>
      <c r="T95" s="131"/>
      <c r="U95" s="131"/>
    </row>
    <row r="96" spans="1:37" ht="13.5" customHeight="1" x14ac:dyDescent="0.2">
      <c r="F96" s="48" t="s">
        <v>65</v>
      </c>
      <c r="G96" s="29"/>
      <c r="I96" s="19"/>
      <c r="J96" s="194" t="s">
        <v>142</v>
      </c>
      <c r="K96" s="195"/>
      <c r="L96" s="195"/>
      <c r="M96" s="195"/>
      <c r="N96" s="195"/>
      <c r="O96" s="196"/>
      <c r="Q96" s="50" t="s">
        <v>33</v>
      </c>
      <c r="R96" s="34"/>
      <c r="S96" s="131"/>
      <c r="T96" s="131"/>
      <c r="U96" s="131"/>
    </row>
    <row r="97" spans="1:21" ht="13.5" customHeight="1" x14ac:dyDescent="0.2">
      <c r="F97" s="48" t="s">
        <v>66</v>
      </c>
      <c r="G97" s="29"/>
      <c r="I97" s="19"/>
      <c r="J97" s="194" t="s">
        <v>142</v>
      </c>
      <c r="K97" s="195"/>
      <c r="L97" s="195"/>
      <c r="M97" s="195"/>
      <c r="N97" s="195"/>
      <c r="O97" s="196"/>
      <c r="Q97" s="50" t="s">
        <v>33</v>
      </c>
      <c r="R97" s="34"/>
      <c r="S97" s="131"/>
      <c r="T97" s="131"/>
      <c r="U97" s="131"/>
    </row>
    <row r="98" spans="1:21" ht="13.5" customHeight="1" x14ac:dyDescent="0.2">
      <c r="F98" s="48" t="s">
        <v>67</v>
      </c>
      <c r="G98" s="29"/>
      <c r="I98" s="19"/>
      <c r="J98" s="194" t="s">
        <v>142</v>
      </c>
      <c r="K98" s="195"/>
      <c r="L98" s="195"/>
      <c r="M98" s="195"/>
      <c r="N98" s="195"/>
      <c r="O98" s="196"/>
      <c r="Q98" s="50" t="s">
        <v>33</v>
      </c>
      <c r="R98" s="35"/>
      <c r="S98" s="62"/>
      <c r="T98" s="131"/>
      <c r="U98" s="131"/>
    </row>
    <row r="99" spans="1:21" ht="13.5" customHeight="1" x14ac:dyDescent="0.2">
      <c r="F99" s="48" t="s">
        <v>68</v>
      </c>
      <c r="G99" s="29"/>
      <c r="I99" s="19"/>
      <c r="J99" s="194" t="s">
        <v>142</v>
      </c>
      <c r="K99" s="195"/>
      <c r="L99" s="195"/>
      <c r="M99" s="195"/>
      <c r="N99" s="195"/>
      <c r="O99" s="196"/>
      <c r="Q99" s="50" t="s">
        <v>33</v>
      </c>
      <c r="R99" s="36"/>
      <c r="S99" s="63"/>
      <c r="T99" s="131"/>
      <c r="U99" s="131"/>
    </row>
    <row r="100" spans="1:21" ht="13.5" customHeight="1" x14ac:dyDescent="0.2">
      <c r="F100" s="48" t="s">
        <v>69</v>
      </c>
      <c r="G100" s="29"/>
      <c r="I100" s="19"/>
      <c r="J100" s="194" t="s">
        <v>142</v>
      </c>
      <c r="K100" s="195"/>
      <c r="L100" s="195"/>
      <c r="M100" s="195"/>
      <c r="N100" s="195"/>
      <c r="O100" s="196"/>
      <c r="Q100" s="50" t="s">
        <v>33</v>
      </c>
      <c r="R100" s="34"/>
      <c r="S100" s="131"/>
      <c r="T100" s="131"/>
      <c r="U100" s="131"/>
    </row>
    <row r="101" spans="1:21" ht="13.5" customHeight="1" thickBot="1" x14ac:dyDescent="0.25">
      <c r="F101" s="48" t="s">
        <v>70</v>
      </c>
      <c r="G101" s="29"/>
      <c r="I101" s="19"/>
      <c r="J101" s="197" t="s">
        <v>142</v>
      </c>
      <c r="K101" s="198"/>
      <c r="L101" s="198"/>
      <c r="M101" s="198"/>
      <c r="N101" s="198"/>
      <c r="O101" s="199"/>
      <c r="Q101" s="50" t="s">
        <v>33</v>
      </c>
      <c r="R101" s="34"/>
      <c r="S101" s="131"/>
      <c r="T101" s="131"/>
      <c r="U101" s="131"/>
    </row>
    <row r="102" spans="1:21" ht="13.5" customHeight="1" x14ac:dyDescent="0.2">
      <c r="K102" s="3"/>
      <c r="Q102" s="54"/>
      <c r="R102" s="33"/>
      <c r="S102" s="131"/>
      <c r="T102" s="131"/>
      <c r="U102" s="131"/>
    </row>
    <row r="103" spans="1:21" ht="13.5" customHeight="1" x14ac:dyDescent="0.2">
      <c r="F103" s="189" t="s">
        <v>13</v>
      </c>
      <c r="G103" s="189"/>
      <c r="H103" s="189"/>
      <c r="Q103" s="54"/>
      <c r="R103" s="4"/>
      <c r="S103" s="131"/>
      <c r="T103" s="131"/>
      <c r="U103" s="131"/>
    </row>
    <row r="104" spans="1:21" ht="13.5" customHeight="1" x14ac:dyDescent="0.2">
      <c r="F104" s="49" t="s">
        <v>58</v>
      </c>
      <c r="G104" s="13"/>
      <c r="H104" s="49" t="s">
        <v>56</v>
      </c>
      <c r="Q104" s="54"/>
      <c r="R104" s="4"/>
      <c r="S104" s="131"/>
      <c r="T104" s="131"/>
      <c r="U104" s="131"/>
    </row>
    <row r="105" spans="1:21" ht="13.5" customHeight="1" x14ac:dyDescent="0.2">
      <c r="A105" s="41" t="s">
        <v>4</v>
      </c>
      <c r="B105" s="11">
        <v>5</v>
      </c>
      <c r="C105" s="135" t="s">
        <v>16</v>
      </c>
      <c r="D105" s="134" t="s">
        <v>44</v>
      </c>
      <c r="F105" s="132" t="str">
        <f>J97</f>
        <v/>
      </c>
      <c r="G105" s="47" t="s">
        <v>71</v>
      </c>
      <c r="H105" s="132" t="str">
        <f>J95</f>
        <v/>
      </c>
      <c r="I105" s="52" t="str">
        <f>F105</f>
        <v/>
      </c>
      <c r="J105" s="23"/>
      <c r="K105" s="24" t="s">
        <v>5</v>
      </c>
      <c r="L105" s="25"/>
      <c r="M105" s="23"/>
      <c r="N105" s="24" t="s">
        <v>5</v>
      </c>
      <c r="O105" s="25"/>
      <c r="Q105" s="53" t="s">
        <v>100</v>
      </c>
      <c r="S105" s="131"/>
      <c r="T105" s="131"/>
      <c r="U105" s="131"/>
    </row>
    <row r="106" spans="1:21" ht="13.5" customHeight="1" x14ac:dyDescent="0.2">
      <c r="F106" s="49" t="s">
        <v>60</v>
      </c>
      <c r="G106" s="13"/>
      <c r="H106" s="49" t="s">
        <v>59</v>
      </c>
      <c r="I106" s="52" t="str">
        <f>H105</f>
        <v/>
      </c>
      <c r="J106" s="12"/>
      <c r="K106" s="27"/>
      <c r="L106" s="12"/>
      <c r="M106" s="12"/>
      <c r="N106" s="27"/>
      <c r="O106" s="12"/>
      <c r="Q106" s="54"/>
      <c r="S106" s="131"/>
      <c r="T106" s="131"/>
      <c r="U106" s="131"/>
    </row>
    <row r="107" spans="1:21" ht="13.5" customHeight="1" x14ac:dyDescent="0.2">
      <c r="A107" s="41" t="s">
        <v>4</v>
      </c>
      <c r="B107" s="11">
        <v>5</v>
      </c>
      <c r="C107" s="135" t="s">
        <v>16</v>
      </c>
      <c r="D107" s="134" t="s">
        <v>50</v>
      </c>
      <c r="F107" s="132" t="str">
        <f>J99</f>
        <v/>
      </c>
      <c r="G107" s="47" t="s">
        <v>72</v>
      </c>
      <c r="H107" s="132" t="str">
        <f>J98</f>
        <v/>
      </c>
      <c r="I107" s="52" t="str">
        <f>F107</f>
        <v/>
      </c>
      <c r="J107" s="23"/>
      <c r="K107" s="24" t="s">
        <v>5</v>
      </c>
      <c r="L107" s="25"/>
      <c r="M107" s="23"/>
      <c r="N107" s="24" t="s">
        <v>5</v>
      </c>
      <c r="O107" s="25"/>
      <c r="Q107" s="53" t="s">
        <v>100</v>
      </c>
      <c r="S107" s="131"/>
      <c r="T107" s="131"/>
      <c r="U107" s="131"/>
    </row>
    <row r="108" spans="1:21" ht="13.5" customHeight="1" x14ac:dyDescent="0.2">
      <c r="F108" s="49" t="s">
        <v>57</v>
      </c>
      <c r="G108" s="129"/>
      <c r="H108" s="49" t="s">
        <v>55</v>
      </c>
      <c r="I108" s="52" t="str">
        <f>H107</f>
        <v/>
      </c>
      <c r="J108" s="12"/>
      <c r="K108" s="27"/>
      <c r="L108" s="12"/>
      <c r="M108" s="12"/>
      <c r="N108" s="27"/>
      <c r="O108" s="12"/>
      <c r="Q108" s="54"/>
      <c r="S108" s="131"/>
      <c r="T108" s="131"/>
      <c r="U108" s="131"/>
    </row>
    <row r="109" spans="1:21" ht="13.5" customHeight="1" x14ac:dyDescent="0.2">
      <c r="A109" s="41" t="s">
        <v>10</v>
      </c>
      <c r="B109" s="11">
        <v>6</v>
      </c>
      <c r="C109" s="135" t="s">
        <v>16</v>
      </c>
      <c r="D109" s="134" t="s">
        <v>44</v>
      </c>
      <c r="F109" s="132" t="str">
        <f>J96</f>
        <v/>
      </c>
      <c r="G109" s="47" t="s">
        <v>73</v>
      </c>
      <c r="H109" s="132" t="str">
        <f>J94</f>
        <v/>
      </c>
      <c r="I109" s="52" t="str">
        <f>F109</f>
        <v/>
      </c>
      <c r="J109" s="23"/>
      <c r="K109" s="24" t="s">
        <v>5</v>
      </c>
      <c r="L109" s="25"/>
      <c r="M109" s="23"/>
      <c r="N109" s="24" t="s">
        <v>5</v>
      </c>
      <c r="O109" s="25"/>
      <c r="Q109" s="53" t="s">
        <v>100</v>
      </c>
      <c r="S109" s="131"/>
      <c r="T109" s="131"/>
      <c r="U109" s="131"/>
    </row>
    <row r="110" spans="1:21" ht="13.5" customHeight="1" x14ac:dyDescent="0.2">
      <c r="F110" s="49" t="s">
        <v>61</v>
      </c>
      <c r="G110" s="129"/>
      <c r="H110" s="49" t="s">
        <v>62</v>
      </c>
      <c r="I110" s="52" t="str">
        <f>H109</f>
        <v/>
      </c>
      <c r="J110" s="12"/>
      <c r="K110" s="27"/>
      <c r="L110" s="12"/>
      <c r="M110" s="12"/>
      <c r="N110" s="27"/>
      <c r="O110" s="12"/>
      <c r="Q110" s="54"/>
      <c r="S110" s="131"/>
      <c r="T110" s="131"/>
      <c r="U110" s="131"/>
    </row>
    <row r="111" spans="1:21" ht="13.5" customHeight="1" x14ac:dyDescent="0.2">
      <c r="A111" s="41" t="s">
        <v>10</v>
      </c>
      <c r="B111" s="11">
        <v>6</v>
      </c>
      <c r="C111" s="135" t="s">
        <v>16</v>
      </c>
      <c r="D111" s="134" t="s">
        <v>50</v>
      </c>
      <c r="F111" s="132" t="str">
        <f>J100</f>
        <v/>
      </c>
      <c r="G111" s="47" t="s">
        <v>74</v>
      </c>
      <c r="H111" s="132" t="str">
        <f>J101</f>
        <v/>
      </c>
      <c r="I111" s="52" t="str">
        <f>F111</f>
        <v/>
      </c>
      <c r="J111" s="23"/>
      <c r="K111" s="24" t="s">
        <v>5</v>
      </c>
      <c r="L111" s="25"/>
      <c r="M111" s="23"/>
      <c r="N111" s="24" t="s">
        <v>5</v>
      </c>
      <c r="O111" s="25"/>
      <c r="Q111" s="53" t="s">
        <v>100</v>
      </c>
      <c r="S111" s="131"/>
      <c r="T111" s="131"/>
      <c r="U111" s="131"/>
    </row>
    <row r="112" spans="1:21" ht="13.5" customHeight="1" x14ac:dyDescent="0.2">
      <c r="I112" s="52" t="str">
        <f>H111</f>
        <v/>
      </c>
      <c r="K112" s="3"/>
      <c r="Q112" s="54"/>
      <c r="S112" s="131"/>
      <c r="T112" s="131"/>
      <c r="U112" s="131"/>
    </row>
    <row r="113" spans="1:49" ht="13.5" customHeight="1" thickBot="1" x14ac:dyDescent="0.25">
      <c r="F113" s="130" t="s">
        <v>76</v>
      </c>
      <c r="G113" s="129"/>
      <c r="H113" s="13"/>
      <c r="I113" s="28"/>
      <c r="J113" s="14"/>
      <c r="K113" s="14"/>
      <c r="L113" s="14"/>
      <c r="M113" s="14"/>
      <c r="N113" s="14"/>
      <c r="O113" s="14"/>
      <c r="Q113" s="54"/>
      <c r="R113" s="34"/>
      <c r="S113" s="131"/>
      <c r="T113" s="131"/>
      <c r="U113" s="131"/>
    </row>
    <row r="114" spans="1:49" ht="13.5" customHeight="1" x14ac:dyDescent="0.2">
      <c r="F114" s="48" t="s">
        <v>80</v>
      </c>
      <c r="G114" s="29"/>
      <c r="I114" s="19"/>
      <c r="J114" s="191" t="s">
        <v>142</v>
      </c>
      <c r="K114" s="192"/>
      <c r="L114" s="192"/>
      <c r="M114" s="192"/>
      <c r="N114" s="192"/>
      <c r="O114" s="193"/>
      <c r="Q114" s="50" t="s">
        <v>86</v>
      </c>
      <c r="R114" s="35"/>
      <c r="S114" s="62"/>
      <c r="T114" s="131"/>
      <c r="U114" s="131"/>
    </row>
    <row r="115" spans="1:49" ht="13.5" customHeight="1" x14ac:dyDescent="0.2">
      <c r="F115" s="48" t="s">
        <v>81</v>
      </c>
      <c r="G115" s="29"/>
      <c r="I115" s="19"/>
      <c r="J115" s="194" t="s">
        <v>142</v>
      </c>
      <c r="K115" s="195"/>
      <c r="L115" s="195"/>
      <c r="M115" s="195"/>
      <c r="N115" s="195"/>
      <c r="O115" s="196"/>
      <c r="Q115" s="50" t="s">
        <v>86</v>
      </c>
      <c r="R115" s="36"/>
      <c r="S115" s="63"/>
      <c r="T115" s="131"/>
      <c r="U115" s="131"/>
    </row>
    <row r="116" spans="1:49" ht="13.5" customHeight="1" x14ac:dyDescent="0.2">
      <c r="F116" s="48" t="s">
        <v>82</v>
      </c>
      <c r="G116" s="29"/>
      <c r="I116" s="19"/>
      <c r="J116" s="194" t="s">
        <v>142</v>
      </c>
      <c r="K116" s="195"/>
      <c r="L116" s="195"/>
      <c r="M116" s="195"/>
      <c r="N116" s="195"/>
      <c r="O116" s="196"/>
      <c r="Q116" s="50" t="s">
        <v>86</v>
      </c>
      <c r="R116" s="34"/>
      <c r="S116" s="131"/>
      <c r="T116" s="131"/>
      <c r="U116" s="131"/>
    </row>
    <row r="117" spans="1:49" ht="13.5" customHeight="1" thickBot="1" x14ac:dyDescent="0.25">
      <c r="F117" s="48" t="s">
        <v>83</v>
      </c>
      <c r="G117" s="29"/>
      <c r="I117" s="19"/>
      <c r="J117" s="197" t="s">
        <v>142</v>
      </c>
      <c r="K117" s="198"/>
      <c r="L117" s="198"/>
      <c r="M117" s="198"/>
      <c r="N117" s="198"/>
      <c r="O117" s="199"/>
      <c r="Q117" s="50" t="s">
        <v>86</v>
      </c>
      <c r="R117" s="34"/>
      <c r="S117" s="131"/>
      <c r="T117" s="131"/>
      <c r="U117" s="131"/>
    </row>
    <row r="118" spans="1:49" s="3" customFormat="1" ht="13.5" customHeight="1" x14ac:dyDescent="0.2">
      <c r="E118" s="4"/>
      <c r="F118" s="50"/>
      <c r="G118" s="51"/>
      <c r="H118" s="19"/>
      <c r="I118" s="19"/>
      <c r="J118" s="38"/>
      <c r="K118" s="38"/>
      <c r="L118" s="38"/>
      <c r="M118" s="38"/>
      <c r="N118" s="38"/>
      <c r="O118" s="38"/>
      <c r="Q118" s="55"/>
      <c r="R118" s="34"/>
      <c r="S118" s="131"/>
      <c r="T118" s="131"/>
      <c r="U118" s="131"/>
      <c r="V118" s="61"/>
      <c r="W118" s="61"/>
      <c r="X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</row>
    <row r="119" spans="1:49" ht="13.5" customHeight="1" x14ac:dyDescent="0.2">
      <c r="F119" s="189" t="s">
        <v>34</v>
      </c>
      <c r="G119" s="189"/>
      <c r="H119" s="189"/>
      <c r="I119" s="19"/>
      <c r="J119" s="38"/>
      <c r="K119" s="38"/>
      <c r="L119" s="38"/>
      <c r="M119" s="38"/>
      <c r="N119" s="38"/>
      <c r="O119" s="38"/>
      <c r="P119" s="3"/>
      <c r="Q119" s="54"/>
      <c r="R119" s="34"/>
      <c r="S119" s="131"/>
      <c r="T119" s="131"/>
      <c r="U119" s="131"/>
    </row>
    <row r="120" spans="1:49" ht="13.5" customHeight="1" x14ac:dyDescent="0.2">
      <c r="F120" s="49" t="s">
        <v>71</v>
      </c>
      <c r="G120" s="13"/>
      <c r="H120" s="49" t="s">
        <v>72</v>
      </c>
      <c r="Q120" s="54"/>
      <c r="R120" s="34"/>
      <c r="S120" s="131"/>
      <c r="T120" s="131"/>
      <c r="U120" s="131"/>
    </row>
    <row r="121" spans="1:49" ht="13.5" customHeight="1" x14ac:dyDescent="0.2">
      <c r="A121" s="41" t="s">
        <v>8</v>
      </c>
      <c r="B121" s="11">
        <v>9</v>
      </c>
      <c r="C121" s="135" t="s">
        <v>16</v>
      </c>
      <c r="D121" s="134" t="s">
        <v>50</v>
      </c>
      <c r="F121" s="132" t="str">
        <f>J114</f>
        <v/>
      </c>
      <c r="G121" s="47" t="s">
        <v>78</v>
      </c>
      <c r="H121" s="132" t="str">
        <f>J115</f>
        <v/>
      </c>
      <c r="I121" s="52" t="str">
        <f>F121</f>
        <v/>
      </c>
      <c r="J121" s="23"/>
      <c r="K121" s="24" t="s">
        <v>5</v>
      </c>
      <c r="L121" s="25"/>
      <c r="M121" s="23"/>
      <c r="N121" s="24" t="s">
        <v>5</v>
      </c>
      <c r="O121" s="25"/>
      <c r="Q121" s="53" t="s">
        <v>100</v>
      </c>
      <c r="S121" s="131"/>
      <c r="T121" s="131"/>
      <c r="U121" s="131"/>
    </row>
    <row r="122" spans="1:49" ht="13.5" customHeight="1" x14ac:dyDescent="0.2">
      <c r="F122" s="49" t="s">
        <v>74</v>
      </c>
      <c r="G122" s="13"/>
      <c r="H122" s="49" t="s">
        <v>73</v>
      </c>
      <c r="I122" s="52" t="str">
        <f>H121</f>
        <v/>
      </c>
      <c r="J122" s="12"/>
      <c r="K122" s="27"/>
      <c r="L122" s="12"/>
      <c r="M122" s="12"/>
      <c r="N122" s="27"/>
      <c r="O122" s="12"/>
      <c r="Q122" s="54"/>
      <c r="S122" s="131"/>
      <c r="T122" s="131"/>
      <c r="U122" s="131"/>
    </row>
    <row r="123" spans="1:49" ht="13.5" customHeight="1" x14ac:dyDescent="0.2">
      <c r="A123" s="41" t="s">
        <v>6</v>
      </c>
      <c r="B123" s="11">
        <v>10</v>
      </c>
      <c r="C123" s="135" t="s">
        <v>16</v>
      </c>
      <c r="D123" s="134" t="s">
        <v>50</v>
      </c>
      <c r="F123" s="132" t="str">
        <f>J117</f>
        <v/>
      </c>
      <c r="G123" s="47" t="s">
        <v>79</v>
      </c>
      <c r="H123" s="132" t="str">
        <f>J116</f>
        <v/>
      </c>
      <c r="I123" s="52" t="str">
        <f>F123</f>
        <v/>
      </c>
      <c r="J123" s="23"/>
      <c r="K123" s="24" t="s">
        <v>5</v>
      </c>
      <c r="L123" s="25"/>
      <c r="M123" s="23"/>
      <c r="N123" s="24" t="s">
        <v>5</v>
      </c>
      <c r="O123" s="25"/>
      <c r="Q123" s="53" t="s">
        <v>100</v>
      </c>
      <c r="S123" s="131"/>
      <c r="T123" s="131"/>
      <c r="U123" s="131"/>
    </row>
    <row r="124" spans="1:49" ht="13.5" customHeight="1" x14ac:dyDescent="0.2">
      <c r="I124" s="52" t="str">
        <f>H123</f>
        <v/>
      </c>
      <c r="Q124" s="54"/>
      <c r="S124" s="131"/>
      <c r="T124" s="131"/>
      <c r="U124" s="131"/>
    </row>
    <row r="125" spans="1:49" ht="13.5" customHeight="1" thickBot="1" x14ac:dyDescent="0.25">
      <c r="F125" s="130" t="s">
        <v>77</v>
      </c>
      <c r="G125" s="13"/>
      <c r="H125" s="13"/>
      <c r="I125" s="13"/>
      <c r="J125" s="14"/>
      <c r="K125" s="14"/>
      <c r="L125" s="14"/>
      <c r="M125" s="14"/>
      <c r="N125" s="14"/>
      <c r="O125" s="14"/>
      <c r="Q125" s="54"/>
      <c r="R125" s="39"/>
      <c r="S125" s="131"/>
      <c r="T125" s="131"/>
      <c r="U125" s="131"/>
    </row>
    <row r="126" spans="1:49" ht="13.5" customHeight="1" x14ac:dyDescent="0.2">
      <c r="F126" s="48" t="s">
        <v>84</v>
      </c>
      <c r="G126" s="18"/>
      <c r="I126" s="19"/>
      <c r="J126" s="191" t="s">
        <v>142</v>
      </c>
      <c r="K126" s="192"/>
      <c r="L126" s="192"/>
      <c r="M126" s="192"/>
      <c r="N126" s="192"/>
      <c r="O126" s="193"/>
      <c r="Q126" s="50" t="s">
        <v>35</v>
      </c>
      <c r="R126" s="39"/>
      <c r="S126" s="131"/>
      <c r="T126" s="131"/>
      <c r="U126" s="131"/>
    </row>
    <row r="127" spans="1:49" ht="13.5" customHeight="1" thickBot="1" x14ac:dyDescent="0.25">
      <c r="F127" s="48" t="s">
        <v>85</v>
      </c>
      <c r="G127" s="18"/>
      <c r="I127" s="19"/>
      <c r="J127" s="197" t="s">
        <v>142</v>
      </c>
      <c r="K127" s="198"/>
      <c r="L127" s="198"/>
      <c r="M127" s="198"/>
      <c r="N127" s="198"/>
      <c r="O127" s="199"/>
      <c r="Q127" s="50" t="s">
        <v>35</v>
      </c>
      <c r="R127" s="39"/>
      <c r="S127" s="131"/>
      <c r="T127" s="131"/>
      <c r="U127" s="131"/>
    </row>
    <row r="128" spans="1:49" ht="13.5" customHeight="1" x14ac:dyDescent="0.2">
      <c r="F128" s="37"/>
      <c r="G128" s="18"/>
      <c r="H128" s="19"/>
      <c r="I128" s="19"/>
      <c r="J128" s="38"/>
      <c r="K128" s="38"/>
      <c r="L128" s="38"/>
      <c r="M128" s="38"/>
      <c r="N128" s="38"/>
      <c r="O128" s="38"/>
      <c r="Q128" s="54"/>
      <c r="R128" s="4"/>
      <c r="S128" s="131"/>
      <c r="T128" s="131"/>
      <c r="U128" s="131"/>
    </row>
    <row r="129" spans="1:21" ht="13.5" customHeight="1" x14ac:dyDescent="0.2">
      <c r="F129" s="189" t="s">
        <v>14</v>
      </c>
      <c r="G129" s="190"/>
      <c r="H129" s="190"/>
      <c r="I129" s="26"/>
      <c r="J129" s="15"/>
      <c r="K129" s="15"/>
      <c r="L129" s="15"/>
      <c r="M129" s="15"/>
      <c r="N129" s="15"/>
      <c r="O129" s="15"/>
      <c r="Q129" s="54"/>
      <c r="R129" s="4"/>
      <c r="S129" s="131"/>
      <c r="T129" s="131"/>
      <c r="U129" s="131"/>
    </row>
    <row r="130" spans="1:21" ht="13.5" customHeight="1" x14ac:dyDescent="0.2">
      <c r="A130" s="10" t="s">
        <v>11</v>
      </c>
      <c r="B130" s="11">
        <v>14</v>
      </c>
      <c r="C130" s="133" t="s">
        <v>16</v>
      </c>
      <c r="D130" s="134" t="s">
        <v>50</v>
      </c>
      <c r="F130" s="132" t="str">
        <f>J126</f>
        <v/>
      </c>
      <c r="G130" s="30"/>
      <c r="H130" s="132" t="str">
        <f>J127</f>
        <v/>
      </c>
      <c r="I130" s="19"/>
      <c r="J130" s="23"/>
      <c r="K130" s="24" t="s">
        <v>5</v>
      </c>
      <c r="L130" s="25"/>
      <c r="M130" s="23"/>
      <c r="N130" s="24" t="s">
        <v>5</v>
      </c>
      <c r="O130" s="25"/>
      <c r="Q130" s="53" t="s">
        <v>100</v>
      </c>
      <c r="R130" s="4"/>
      <c r="S130" s="131"/>
      <c r="T130" s="131"/>
      <c r="U130" s="131"/>
    </row>
    <row r="131" spans="1:21" ht="13.5" customHeight="1" x14ac:dyDescent="0.2">
      <c r="F131" s="129"/>
      <c r="G131" s="13"/>
      <c r="H131" s="13"/>
      <c r="I131" s="28"/>
      <c r="J131" s="14"/>
      <c r="K131" s="14"/>
      <c r="L131" s="14"/>
      <c r="M131" s="14"/>
      <c r="N131" s="14"/>
      <c r="O131" s="14"/>
      <c r="Q131" s="54"/>
      <c r="R131" s="4"/>
      <c r="S131" s="131"/>
      <c r="T131" s="131"/>
      <c r="U131" s="131"/>
    </row>
    <row r="132" spans="1:21" ht="13.5" customHeight="1" thickBot="1" x14ac:dyDescent="0.25">
      <c r="G132" s="30"/>
      <c r="H132" s="30"/>
      <c r="I132" s="31"/>
      <c r="J132" s="14"/>
      <c r="K132" s="14"/>
      <c r="L132" s="14"/>
      <c r="M132" s="14"/>
      <c r="N132" s="14"/>
      <c r="O132" s="14"/>
      <c r="Q132" s="54"/>
      <c r="R132" s="4"/>
      <c r="S132" s="131"/>
      <c r="T132" s="131"/>
      <c r="U132" s="131"/>
    </row>
    <row r="133" spans="1:21" ht="13.5" customHeight="1" thickBot="1" x14ac:dyDescent="0.25">
      <c r="F133" s="30" t="s">
        <v>122</v>
      </c>
      <c r="G133" s="18"/>
      <c r="I133" s="19"/>
      <c r="J133" s="202" t="s">
        <v>142</v>
      </c>
      <c r="K133" s="203"/>
      <c r="L133" s="203"/>
      <c r="M133" s="203"/>
      <c r="N133" s="203"/>
      <c r="O133" s="204"/>
      <c r="Q133" s="50" t="s">
        <v>36</v>
      </c>
      <c r="R133" s="4"/>
      <c r="S133" s="131"/>
      <c r="T133" s="131"/>
      <c r="U133" s="131"/>
    </row>
    <row r="134" spans="1:21" x14ac:dyDescent="0.2">
      <c r="F134" s="13"/>
      <c r="G134" s="13"/>
      <c r="J134" s="13"/>
      <c r="K134" s="13"/>
      <c r="L134" s="13"/>
      <c r="M134" s="13"/>
      <c r="N134" s="13"/>
      <c r="O134" s="13"/>
      <c r="R134" s="4"/>
      <c r="S134" s="131"/>
      <c r="T134" s="131"/>
      <c r="U134" s="131"/>
    </row>
    <row r="135" spans="1:21" x14ac:dyDescent="0.2">
      <c r="F135" s="13"/>
      <c r="G135" s="32"/>
      <c r="J135" s="13"/>
      <c r="K135" s="13"/>
      <c r="L135" s="13"/>
      <c r="M135" s="13"/>
      <c r="N135" s="13"/>
      <c r="O135" s="13"/>
      <c r="R135" s="4"/>
      <c r="S135" s="131"/>
      <c r="T135" s="131"/>
      <c r="U135" s="131"/>
    </row>
    <row r="136" spans="1:21" x14ac:dyDescent="0.2">
      <c r="F136" s="13"/>
      <c r="G136" s="13"/>
      <c r="J136" s="13"/>
      <c r="K136" s="13"/>
      <c r="L136" s="13"/>
      <c r="M136" s="13"/>
      <c r="N136" s="13"/>
      <c r="O136" s="13"/>
      <c r="R136" s="4"/>
      <c r="S136" s="131"/>
      <c r="T136" s="131"/>
      <c r="U136" s="131"/>
    </row>
    <row r="137" spans="1:21" x14ac:dyDescent="0.2">
      <c r="F137" s="13"/>
      <c r="G137" s="32"/>
      <c r="J137" s="13"/>
      <c r="K137" s="13"/>
      <c r="L137" s="13"/>
      <c r="M137" s="13"/>
      <c r="N137" s="13"/>
      <c r="O137" s="13"/>
      <c r="R137" s="4"/>
      <c r="S137" s="131"/>
      <c r="T137" s="131"/>
      <c r="U137" s="131"/>
    </row>
    <row r="138" spans="1:21" x14ac:dyDescent="0.2">
      <c r="F138" s="13"/>
      <c r="G138" s="13"/>
      <c r="J138" s="13"/>
      <c r="K138" s="13"/>
      <c r="L138" s="13"/>
      <c r="M138" s="13"/>
      <c r="N138" s="13"/>
      <c r="O138" s="13"/>
      <c r="R138" s="4"/>
      <c r="S138" s="131"/>
      <c r="T138" s="131"/>
      <c r="U138" s="131"/>
    </row>
    <row r="139" spans="1:21" x14ac:dyDescent="0.2">
      <c r="F139" s="13"/>
      <c r="G139" s="32"/>
      <c r="J139" s="13"/>
      <c r="K139" s="13"/>
      <c r="L139" s="13"/>
      <c r="M139" s="13"/>
      <c r="N139" s="13"/>
      <c r="O139" s="13"/>
      <c r="R139" s="4"/>
      <c r="S139" s="131"/>
      <c r="T139" s="131"/>
      <c r="U139" s="131"/>
    </row>
    <row r="140" spans="1:21" x14ac:dyDescent="0.2">
      <c r="F140" s="13"/>
      <c r="G140" s="13"/>
      <c r="J140" s="13"/>
      <c r="K140" s="13"/>
      <c r="L140" s="13"/>
      <c r="M140" s="13"/>
      <c r="N140" s="13"/>
      <c r="O140" s="13"/>
      <c r="R140" s="4"/>
      <c r="S140" s="131"/>
      <c r="T140" s="131"/>
      <c r="U140" s="131"/>
    </row>
    <row r="141" spans="1:21" x14ac:dyDescent="0.2">
      <c r="F141" s="13"/>
      <c r="G141" s="32"/>
      <c r="J141" s="13"/>
      <c r="K141" s="13"/>
      <c r="L141" s="13"/>
      <c r="M141" s="13"/>
      <c r="N141" s="13"/>
      <c r="O141" s="13"/>
      <c r="R141" s="4"/>
      <c r="S141" s="131"/>
      <c r="T141" s="131"/>
      <c r="U141" s="131"/>
    </row>
    <row r="142" spans="1:21" x14ac:dyDescent="0.2">
      <c r="F142" s="13"/>
      <c r="G142" s="13"/>
      <c r="J142" s="13"/>
      <c r="K142" s="13"/>
      <c r="L142" s="13"/>
      <c r="M142" s="13"/>
      <c r="N142" s="13"/>
      <c r="O142" s="13"/>
      <c r="R142" s="4"/>
      <c r="S142" s="131"/>
      <c r="T142" s="131"/>
      <c r="U142" s="131"/>
    </row>
    <row r="143" spans="1:21" x14ac:dyDescent="0.2">
      <c r="F143" s="13"/>
      <c r="G143" s="32"/>
      <c r="J143" s="13"/>
      <c r="K143" s="13"/>
      <c r="L143" s="13"/>
      <c r="M143" s="13"/>
      <c r="N143" s="13"/>
      <c r="O143" s="13"/>
      <c r="R143" s="4"/>
      <c r="S143" s="131"/>
      <c r="T143" s="131"/>
      <c r="U143" s="131"/>
    </row>
    <row r="144" spans="1:21" x14ac:dyDescent="0.2">
      <c r="F144" s="13"/>
      <c r="G144" s="13"/>
      <c r="J144" s="13"/>
      <c r="K144" s="13"/>
      <c r="L144" s="13"/>
      <c r="M144" s="13"/>
      <c r="N144" s="13"/>
      <c r="O144" s="13"/>
      <c r="R144" s="4"/>
      <c r="S144" s="131"/>
      <c r="T144" s="131"/>
      <c r="U144" s="131"/>
    </row>
    <row r="145" spans="6:21" x14ac:dyDescent="0.2">
      <c r="F145" s="13"/>
      <c r="G145" s="32"/>
      <c r="J145" s="13"/>
      <c r="K145" s="13"/>
      <c r="L145" s="13"/>
      <c r="M145" s="13"/>
      <c r="N145" s="13"/>
      <c r="O145" s="13"/>
      <c r="R145" s="4"/>
      <c r="S145" s="131"/>
      <c r="T145" s="131"/>
      <c r="U145" s="131"/>
    </row>
    <row r="146" spans="6:21" x14ac:dyDescent="0.2">
      <c r="F146" s="13"/>
      <c r="G146" s="13"/>
      <c r="J146" s="13"/>
      <c r="K146" s="13"/>
      <c r="L146" s="13"/>
      <c r="M146" s="13"/>
      <c r="N146" s="13"/>
      <c r="O146" s="13"/>
      <c r="R146" s="4"/>
      <c r="S146" s="131"/>
      <c r="T146" s="131"/>
      <c r="U146" s="131"/>
    </row>
    <row r="147" spans="6:21" x14ac:dyDescent="0.2">
      <c r="F147" s="13"/>
      <c r="G147" s="32"/>
      <c r="J147" s="13"/>
      <c r="K147" s="13"/>
      <c r="L147" s="13"/>
      <c r="M147" s="13"/>
      <c r="N147" s="13"/>
      <c r="O147" s="13"/>
      <c r="R147" s="4"/>
      <c r="S147" s="131"/>
      <c r="T147" s="131"/>
      <c r="U147" s="131"/>
    </row>
    <row r="148" spans="6:21" x14ac:dyDescent="0.2">
      <c r="F148" s="13"/>
      <c r="G148" s="13"/>
      <c r="J148" s="13"/>
      <c r="K148" s="13"/>
      <c r="L148" s="13"/>
      <c r="M148" s="13"/>
      <c r="N148" s="13"/>
      <c r="O148" s="13"/>
      <c r="R148" s="4"/>
      <c r="S148" s="131"/>
      <c r="T148" s="131"/>
      <c r="U148" s="131"/>
    </row>
    <row r="149" spans="6:21" x14ac:dyDescent="0.2">
      <c r="F149" s="13"/>
      <c r="G149" s="32"/>
      <c r="H149" s="13"/>
      <c r="I149" s="13"/>
      <c r="J149" s="13"/>
      <c r="K149" s="13"/>
      <c r="L149" s="13"/>
      <c r="M149" s="13"/>
      <c r="N149" s="13"/>
      <c r="O149" s="13"/>
      <c r="R149" s="4"/>
      <c r="S149" s="131"/>
      <c r="T149" s="131"/>
      <c r="U149" s="131"/>
    </row>
    <row r="150" spans="6:21" x14ac:dyDescent="0.2">
      <c r="F150" s="13"/>
      <c r="G150" s="13"/>
      <c r="H150" s="13"/>
      <c r="I150" s="13"/>
      <c r="J150" s="13"/>
      <c r="K150" s="13"/>
      <c r="L150" s="13"/>
      <c r="M150" s="13"/>
      <c r="N150" s="13"/>
      <c r="O150" s="13"/>
      <c r="R150" s="4"/>
      <c r="S150" s="131"/>
      <c r="T150" s="131"/>
      <c r="U150" s="131"/>
    </row>
    <row r="151" spans="6:21" x14ac:dyDescent="0.2">
      <c r="F151" s="13"/>
      <c r="G151" s="13"/>
      <c r="H151" s="13"/>
      <c r="I151" s="13"/>
      <c r="J151" s="13"/>
      <c r="K151" s="13"/>
      <c r="L151" s="13"/>
      <c r="M151" s="13"/>
      <c r="N151" s="13"/>
      <c r="O151" s="13"/>
      <c r="R151" s="4"/>
      <c r="S151" s="131"/>
      <c r="T151" s="131"/>
      <c r="U151" s="131"/>
    </row>
    <row r="152" spans="6:21" x14ac:dyDescent="0.2">
      <c r="F152" s="13"/>
      <c r="G152" s="13"/>
      <c r="H152" s="13"/>
      <c r="I152" s="13"/>
      <c r="J152" s="13"/>
      <c r="K152" s="13"/>
      <c r="L152" s="13"/>
      <c r="M152" s="13"/>
      <c r="N152" s="13"/>
      <c r="O152" s="13"/>
      <c r="R152" s="4"/>
      <c r="S152" s="131"/>
      <c r="T152" s="131"/>
      <c r="U152" s="131"/>
    </row>
    <row r="153" spans="6:21" x14ac:dyDescent="0.2">
      <c r="F153" s="13"/>
      <c r="G153" s="13"/>
      <c r="H153" s="13"/>
      <c r="I153" s="13"/>
      <c r="J153" s="13"/>
      <c r="K153" s="13"/>
      <c r="L153" s="13"/>
      <c r="M153" s="13"/>
      <c r="N153" s="13"/>
      <c r="O153" s="13"/>
      <c r="R153" s="4"/>
      <c r="S153" s="131"/>
      <c r="T153" s="131"/>
      <c r="U153" s="131"/>
    </row>
    <row r="154" spans="6:21" x14ac:dyDescent="0.2">
      <c r="R154" s="4"/>
      <c r="S154" s="131"/>
      <c r="T154" s="131"/>
      <c r="U154" s="131"/>
    </row>
    <row r="155" spans="6:21" x14ac:dyDescent="0.2">
      <c r="R155" s="4"/>
      <c r="S155" s="131"/>
      <c r="T155" s="131"/>
      <c r="U155" s="131"/>
    </row>
    <row r="156" spans="6:21" x14ac:dyDescent="0.2">
      <c r="R156" s="4"/>
      <c r="S156" s="131"/>
      <c r="T156" s="131"/>
      <c r="U156" s="131"/>
    </row>
    <row r="157" spans="6:21" x14ac:dyDescent="0.2">
      <c r="R157" s="4"/>
      <c r="S157" s="131"/>
      <c r="T157" s="131"/>
      <c r="U157" s="131"/>
    </row>
    <row r="158" spans="6:21" x14ac:dyDescent="0.2">
      <c r="R158" s="4"/>
      <c r="S158" s="131"/>
      <c r="T158" s="131"/>
      <c r="U158" s="131"/>
    </row>
    <row r="159" spans="6:21" x14ac:dyDescent="0.2">
      <c r="R159" s="4"/>
      <c r="S159" s="131"/>
      <c r="T159" s="131"/>
      <c r="U159" s="131"/>
    </row>
    <row r="160" spans="6:21" x14ac:dyDescent="0.2">
      <c r="R160" s="4"/>
      <c r="S160" s="131"/>
      <c r="T160" s="131"/>
      <c r="U160" s="131"/>
    </row>
    <row r="161" spans="18:21" x14ac:dyDescent="0.2">
      <c r="R161" s="4"/>
      <c r="S161" s="131"/>
      <c r="T161" s="131"/>
      <c r="U161" s="131"/>
    </row>
    <row r="162" spans="18:21" x14ac:dyDescent="0.2">
      <c r="R162" s="4"/>
      <c r="S162" s="131"/>
      <c r="T162" s="131"/>
      <c r="U162" s="131"/>
    </row>
    <row r="163" spans="18:21" x14ac:dyDescent="0.2">
      <c r="R163" s="4"/>
      <c r="S163" s="131"/>
      <c r="T163" s="131"/>
      <c r="U163" s="131"/>
    </row>
    <row r="164" spans="18:21" x14ac:dyDescent="0.2">
      <c r="R164" s="4"/>
      <c r="S164" s="131"/>
      <c r="T164" s="131"/>
      <c r="U164" s="131"/>
    </row>
    <row r="165" spans="18:21" x14ac:dyDescent="0.2">
      <c r="R165" s="4"/>
      <c r="S165" s="131"/>
      <c r="T165" s="131"/>
      <c r="U165" s="131"/>
    </row>
    <row r="166" spans="18:21" x14ac:dyDescent="0.2">
      <c r="R166" s="4"/>
      <c r="S166" s="131"/>
      <c r="T166" s="131"/>
      <c r="U166" s="131"/>
    </row>
    <row r="167" spans="18:21" x14ac:dyDescent="0.2">
      <c r="R167" s="4"/>
      <c r="S167" s="131"/>
      <c r="T167" s="131"/>
      <c r="U167" s="131"/>
    </row>
    <row r="168" spans="18:21" x14ac:dyDescent="0.2">
      <c r="R168" s="4"/>
      <c r="S168" s="131"/>
      <c r="T168" s="131"/>
      <c r="U168" s="131"/>
    </row>
    <row r="169" spans="18:21" x14ac:dyDescent="0.2">
      <c r="R169" s="4"/>
      <c r="S169" s="131"/>
      <c r="T169" s="131"/>
      <c r="U169" s="131"/>
    </row>
    <row r="170" spans="18:21" x14ac:dyDescent="0.2">
      <c r="R170" s="4"/>
      <c r="S170" s="131"/>
      <c r="T170" s="131"/>
      <c r="U170" s="131"/>
    </row>
    <row r="171" spans="18:21" x14ac:dyDescent="0.2">
      <c r="R171" s="4"/>
      <c r="S171" s="131"/>
      <c r="T171" s="131"/>
      <c r="U171" s="131"/>
    </row>
    <row r="172" spans="18:21" x14ac:dyDescent="0.2">
      <c r="R172" s="4"/>
      <c r="S172" s="131"/>
      <c r="T172" s="131"/>
      <c r="U172" s="131"/>
    </row>
    <row r="173" spans="18:21" x14ac:dyDescent="0.2">
      <c r="R173" s="4"/>
      <c r="S173" s="131"/>
      <c r="T173" s="131"/>
      <c r="U173" s="131"/>
    </row>
    <row r="174" spans="18:21" x14ac:dyDescent="0.2">
      <c r="R174" s="4"/>
      <c r="S174" s="131"/>
      <c r="T174" s="131"/>
      <c r="U174" s="131"/>
    </row>
    <row r="175" spans="18:21" x14ac:dyDescent="0.2">
      <c r="R175" s="4"/>
      <c r="S175" s="131"/>
      <c r="T175" s="131"/>
      <c r="U175" s="131"/>
    </row>
    <row r="176" spans="18:21" x14ac:dyDescent="0.2">
      <c r="R176" s="4"/>
      <c r="S176" s="131"/>
      <c r="T176" s="131"/>
      <c r="U176" s="131"/>
    </row>
    <row r="177" spans="18:21" x14ac:dyDescent="0.2">
      <c r="R177" s="4"/>
      <c r="S177" s="131"/>
      <c r="T177" s="131"/>
      <c r="U177" s="131"/>
    </row>
    <row r="178" spans="18:21" x14ac:dyDescent="0.2">
      <c r="R178" s="4"/>
      <c r="S178" s="131"/>
      <c r="T178" s="131"/>
      <c r="U178" s="131"/>
    </row>
    <row r="179" spans="18:21" x14ac:dyDescent="0.2">
      <c r="R179" s="4"/>
      <c r="S179" s="131"/>
      <c r="T179" s="131"/>
      <c r="U179" s="131"/>
    </row>
    <row r="180" spans="18:21" x14ac:dyDescent="0.2">
      <c r="R180" s="4"/>
      <c r="S180" s="131"/>
      <c r="T180" s="131"/>
      <c r="U180" s="131"/>
    </row>
    <row r="181" spans="18:21" x14ac:dyDescent="0.2">
      <c r="R181" s="4"/>
      <c r="S181" s="131"/>
      <c r="T181" s="131"/>
      <c r="U181" s="131"/>
    </row>
    <row r="182" spans="18:21" x14ac:dyDescent="0.2">
      <c r="R182" s="4"/>
      <c r="S182" s="131"/>
      <c r="T182" s="131"/>
      <c r="U182" s="131"/>
    </row>
    <row r="183" spans="18:21" x14ac:dyDescent="0.2">
      <c r="R183" s="4"/>
      <c r="S183" s="131"/>
      <c r="T183" s="131"/>
      <c r="U183" s="131"/>
    </row>
    <row r="184" spans="18:21" x14ac:dyDescent="0.2">
      <c r="R184" s="4"/>
      <c r="S184" s="131"/>
      <c r="T184" s="131"/>
      <c r="U184" s="131"/>
    </row>
    <row r="185" spans="18:21" x14ac:dyDescent="0.2">
      <c r="R185" s="4"/>
      <c r="S185" s="131"/>
      <c r="T185" s="131"/>
      <c r="U185" s="131"/>
    </row>
    <row r="186" spans="18:21" x14ac:dyDescent="0.2">
      <c r="R186" s="4"/>
      <c r="S186" s="131"/>
      <c r="T186" s="131"/>
      <c r="U186" s="131"/>
    </row>
    <row r="187" spans="18:21" x14ac:dyDescent="0.2">
      <c r="R187" s="4"/>
      <c r="S187" s="131"/>
      <c r="T187" s="131"/>
      <c r="U187" s="131"/>
    </row>
    <row r="188" spans="18:21" x14ac:dyDescent="0.2">
      <c r="R188" s="4"/>
      <c r="S188" s="131"/>
      <c r="T188" s="131"/>
      <c r="U188" s="131"/>
    </row>
    <row r="189" spans="18:21" x14ac:dyDescent="0.2">
      <c r="R189" s="4"/>
      <c r="S189" s="131"/>
      <c r="T189" s="131"/>
      <c r="U189" s="131"/>
    </row>
    <row r="190" spans="18:21" x14ac:dyDescent="0.2">
      <c r="R190" s="4"/>
      <c r="S190" s="131"/>
      <c r="T190" s="131"/>
      <c r="U190" s="131"/>
    </row>
    <row r="191" spans="18:21" x14ac:dyDescent="0.2">
      <c r="R191" s="4"/>
      <c r="S191" s="131"/>
      <c r="T191" s="131"/>
      <c r="U191" s="131"/>
    </row>
    <row r="192" spans="18:21" x14ac:dyDescent="0.2">
      <c r="R192" s="4"/>
      <c r="S192" s="131"/>
      <c r="T192" s="131"/>
      <c r="U192" s="131"/>
    </row>
    <row r="193" spans="18:21" x14ac:dyDescent="0.2">
      <c r="R193" s="4"/>
      <c r="S193" s="131"/>
      <c r="T193" s="131"/>
      <c r="U193" s="131"/>
    </row>
    <row r="194" spans="18:21" x14ac:dyDescent="0.2">
      <c r="R194" s="4"/>
      <c r="S194" s="131"/>
      <c r="T194" s="131"/>
      <c r="U194" s="131"/>
    </row>
    <row r="195" spans="18:21" x14ac:dyDescent="0.2">
      <c r="R195" s="4"/>
      <c r="S195" s="131"/>
      <c r="T195" s="131"/>
      <c r="U195" s="131"/>
    </row>
    <row r="196" spans="18:21" x14ac:dyDescent="0.2">
      <c r="R196" s="4"/>
      <c r="S196" s="131"/>
      <c r="T196" s="131"/>
      <c r="U196" s="131"/>
    </row>
    <row r="197" spans="18:21" x14ac:dyDescent="0.2">
      <c r="R197" s="4"/>
      <c r="S197" s="131"/>
      <c r="T197" s="131"/>
      <c r="U197" s="131"/>
    </row>
    <row r="198" spans="18:21" x14ac:dyDescent="0.2">
      <c r="R198" s="4"/>
      <c r="S198" s="131"/>
      <c r="T198" s="131"/>
      <c r="U198" s="131"/>
    </row>
    <row r="199" spans="18:21" x14ac:dyDescent="0.2">
      <c r="R199" s="4"/>
      <c r="S199" s="131"/>
      <c r="T199" s="131"/>
      <c r="U199" s="131"/>
    </row>
    <row r="200" spans="18:21" x14ac:dyDescent="0.2">
      <c r="R200" s="4"/>
      <c r="S200" s="131"/>
      <c r="T200" s="131"/>
      <c r="U200" s="131"/>
    </row>
    <row r="201" spans="18:21" x14ac:dyDescent="0.2">
      <c r="R201" s="4"/>
      <c r="S201" s="131"/>
      <c r="T201" s="131"/>
      <c r="U201" s="131"/>
    </row>
    <row r="202" spans="18:21" x14ac:dyDescent="0.2">
      <c r="R202" s="4"/>
      <c r="S202" s="131"/>
      <c r="T202" s="131"/>
      <c r="U202" s="131"/>
    </row>
    <row r="203" spans="18:21" x14ac:dyDescent="0.2">
      <c r="R203" s="4"/>
      <c r="S203" s="131"/>
      <c r="T203" s="131"/>
      <c r="U203" s="131"/>
    </row>
    <row r="204" spans="18:21" x14ac:dyDescent="0.2">
      <c r="R204" s="4"/>
      <c r="S204" s="131"/>
      <c r="T204" s="131"/>
      <c r="U204" s="131"/>
    </row>
    <row r="205" spans="18:21" x14ac:dyDescent="0.2">
      <c r="R205" s="4"/>
      <c r="S205" s="131"/>
      <c r="T205" s="131"/>
      <c r="U205" s="131"/>
    </row>
    <row r="206" spans="18:21" x14ac:dyDescent="0.2">
      <c r="R206" s="4"/>
      <c r="S206" s="131"/>
      <c r="T206" s="131"/>
      <c r="U206" s="131"/>
    </row>
    <row r="207" spans="18:21" x14ac:dyDescent="0.2">
      <c r="R207" s="4"/>
      <c r="S207" s="131"/>
      <c r="T207" s="131"/>
      <c r="U207" s="131"/>
    </row>
    <row r="208" spans="18:21" x14ac:dyDescent="0.2">
      <c r="R208" s="4"/>
      <c r="S208" s="131"/>
      <c r="T208" s="131"/>
      <c r="U208" s="131"/>
    </row>
    <row r="209" spans="18:21" x14ac:dyDescent="0.2">
      <c r="R209" s="4"/>
      <c r="S209" s="131"/>
      <c r="T209" s="131"/>
      <c r="U209" s="131"/>
    </row>
    <row r="210" spans="18:21" x14ac:dyDescent="0.2">
      <c r="R210" s="4"/>
      <c r="S210" s="131"/>
      <c r="T210" s="131"/>
      <c r="U210" s="131"/>
    </row>
    <row r="211" spans="18:21" x14ac:dyDescent="0.2">
      <c r="R211" s="4"/>
      <c r="S211" s="131"/>
      <c r="T211" s="131"/>
      <c r="U211" s="131"/>
    </row>
    <row r="212" spans="18:21" x14ac:dyDescent="0.2">
      <c r="R212" s="4"/>
      <c r="S212" s="131"/>
      <c r="T212" s="131"/>
      <c r="U212" s="131"/>
    </row>
    <row r="213" spans="18:21" x14ac:dyDescent="0.2">
      <c r="R213" s="4"/>
      <c r="S213" s="131"/>
      <c r="T213" s="131"/>
      <c r="U213" s="131"/>
    </row>
    <row r="214" spans="18:21" x14ac:dyDescent="0.2">
      <c r="R214" s="4"/>
      <c r="S214" s="131"/>
      <c r="T214" s="131"/>
      <c r="U214" s="131"/>
    </row>
    <row r="215" spans="18:21" x14ac:dyDescent="0.2">
      <c r="R215" s="4"/>
      <c r="S215" s="131"/>
      <c r="T215" s="131"/>
      <c r="U215" s="131"/>
    </row>
    <row r="216" spans="18:21" x14ac:dyDescent="0.2">
      <c r="R216" s="4"/>
      <c r="S216" s="131"/>
      <c r="T216" s="131"/>
      <c r="U216" s="131"/>
    </row>
    <row r="217" spans="18:21" x14ac:dyDescent="0.2">
      <c r="R217" s="4"/>
      <c r="S217" s="131"/>
      <c r="T217" s="131"/>
      <c r="U217" s="131"/>
    </row>
    <row r="218" spans="18:21" x14ac:dyDescent="0.2">
      <c r="R218" s="4"/>
      <c r="S218" s="131"/>
      <c r="T218" s="131"/>
      <c r="U218" s="131"/>
    </row>
    <row r="219" spans="18:21" x14ac:dyDescent="0.2">
      <c r="R219" s="4"/>
      <c r="S219" s="131"/>
      <c r="T219" s="131"/>
      <c r="U219" s="131"/>
    </row>
    <row r="220" spans="18:21" x14ac:dyDescent="0.2">
      <c r="R220" s="4"/>
      <c r="S220" s="131"/>
      <c r="T220" s="131"/>
      <c r="U220" s="131"/>
    </row>
    <row r="221" spans="18:21" x14ac:dyDescent="0.2">
      <c r="R221" s="4"/>
      <c r="S221" s="131"/>
      <c r="T221" s="131"/>
      <c r="U221" s="131"/>
    </row>
    <row r="222" spans="18:21" x14ac:dyDescent="0.2">
      <c r="R222" s="4"/>
      <c r="S222" s="131"/>
      <c r="T222" s="131"/>
      <c r="U222" s="131"/>
    </row>
    <row r="223" spans="18:21" x14ac:dyDescent="0.2">
      <c r="R223" s="4"/>
      <c r="S223" s="131"/>
      <c r="T223" s="131"/>
      <c r="U223" s="131"/>
    </row>
    <row r="224" spans="18:21" x14ac:dyDescent="0.2">
      <c r="R224" s="4"/>
      <c r="S224" s="131"/>
      <c r="T224" s="131"/>
      <c r="U224" s="131"/>
    </row>
    <row r="225" spans="18:21" x14ac:dyDescent="0.2">
      <c r="R225" s="4"/>
      <c r="S225" s="131"/>
      <c r="T225" s="131"/>
      <c r="U225" s="131"/>
    </row>
    <row r="226" spans="18:21" x14ac:dyDescent="0.2">
      <c r="R226" s="4"/>
      <c r="S226" s="131"/>
      <c r="T226" s="131"/>
      <c r="U226" s="131"/>
    </row>
    <row r="227" spans="18:21" x14ac:dyDescent="0.2">
      <c r="R227" s="4"/>
      <c r="S227" s="131"/>
      <c r="T227" s="131"/>
      <c r="U227" s="131"/>
    </row>
    <row r="228" spans="18:21" x14ac:dyDescent="0.2">
      <c r="R228" s="4"/>
      <c r="S228" s="131"/>
      <c r="T228" s="131"/>
      <c r="U228" s="131"/>
    </row>
    <row r="229" spans="18:21" x14ac:dyDescent="0.2">
      <c r="R229" s="4"/>
      <c r="S229" s="131"/>
      <c r="T229" s="131"/>
      <c r="U229" s="131"/>
    </row>
    <row r="230" spans="18:21" x14ac:dyDescent="0.2">
      <c r="R230" s="4"/>
      <c r="S230" s="131"/>
      <c r="T230" s="131"/>
      <c r="U230" s="131"/>
    </row>
    <row r="231" spans="18:21" x14ac:dyDescent="0.2">
      <c r="R231" s="4"/>
      <c r="S231" s="131"/>
      <c r="T231" s="131"/>
      <c r="U231" s="131"/>
    </row>
    <row r="232" spans="18:21" x14ac:dyDescent="0.2">
      <c r="R232" s="4"/>
      <c r="S232" s="131"/>
      <c r="T232" s="131"/>
      <c r="U232" s="131"/>
    </row>
    <row r="233" spans="18:21" x14ac:dyDescent="0.2">
      <c r="R233" s="4"/>
      <c r="S233" s="131"/>
      <c r="T233" s="131"/>
      <c r="U233" s="131"/>
    </row>
    <row r="234" spans="18:21" x14ac:dyDescent="0.2">
      <c r="R234" s="4"/>
      <c r="S234" s="131"/>
      <c r="T234" s="131"/>
      <c r="U234" s="131"/>
    </row>
    <row r="235" spans="18:21" x14ac:dyDescent="0.2">
      <c r="R235" s="4"/>
      <c r="S235" s="131"/>
      <c r="T235" s="131"/>
      <c r="U235" s="131"/>
    </row>
    <row r="236" spans="18:21" x14ac:dyDescent="0.2">
      <c r="R236" s="4"/>
      <c r="S236" s="131"/>
      <c r="T236" s="131"/>
      <c r="U236" s="131"/>
    </row>
    <row r="237" spans="18:21" x14ac:dyDescent="0.2">
      <c r="R237" s="4"/>
      <c r="S237" s="131"/>
      <c r="T237" s="131"/>
      <c r="U237" s="131"/>
    </row>
    <row r="238" spans="18:21" x14ac:dyDescent="0.2">
      <c r="R238" s="4"/>
      <c r="S238" s="131"/>
      <c r="T238" s="131"/>
      <c r="U238" s="131"/>
    </row>
    <row r="239" spans="18:21" x14ac:dyDescent="0.2">
      <c r="R239" s="4"/>
      <c r="S239" s="131"/>
      <c r="T239" s="131"/>
      <c r="U239" s="131"/>
    </row>
    <row r="240" spans="18:21" x14ac:dyDescent="0.2">
      <c r="R240" s="4"/>
      <c r="S240" s="131"/>
      <c r="T240" s="131"/>
      <c r="U240" s="131"/>
    </row>
    <row r="241" spans="18:21" x14ac:dyDescent="0.2">
      <c r="R241" s="4"/>
      <c r="S241" s="131"/>
      <c r="T241" s="131"/>
      <c r="U241" s="131"/>
    </row>
    <row r="242" spans="18:21" x14ac:dyDescent="0.2">
      <c r="R242" s="4"/>
      <c r="S242" s="131"/>
      <c r="T242" s="131"/>
      <c r="U242" s="131"/>
    </row>
    <row r="243" spans="18:21" x14ac:dyDescent="0.2">
      <c r="R243" s="4"/>
      <c r="S243" s="131"/>
      <c r="T243" s="131"/>
      <c r="U243" s="131"/>
    </row>
  </sheetData>
  <sheetProtection password="C712" sheet="1" objects="1" scenarios="1"/>
  <mergeCells count="76">
    <mergeCell ref="F1:R1"/>
    <mergeCell ref="F5:H5"/>
    <mergeCell ref="F4:I4"/>
    <mergeCell ref="J4:O4"/>
    <mergeCell ref="M5:O5"/>
    <mergeCell ref="J3:O3"/>
    <mergeCell ref="J5:L5"/>
    <mergeCell ref="F2:R2"/>
    <mergeCell ref="J6:L6"/>
    <mergeCell ref="M6:O6"/>
    <mergeCell ref="J45:O45"/>
    <mergeCell ref="J60:O60"/>
    <mergeCell ref="J46:O46"/>
    <mergeCell ref="J57:O57"/>
    <mergeCell ref="Q8:R8"/>
    <mergeCell ref="J133:O133"/>
    <mergeCell ref="J116:O116"/>
    <mergeCell ref="J117:O117"/>
    <mergeCell ref="J61:O61"/>
    <mergeCell ref="J127:O127"/>
    <mergeCell ref="J70:O70"/>
    <mergeCell ref="J71:O71"/>
    <mergeCell ref="J126:O126"/>
    <mergeCell ref="J96:O96"/>
    <mergeCell ref="J97:O97"/>
    <mergeCell ref="J69:O69"/>
    <mergeCell ref="Q14:R14"/>
    <mergeCell ref="Q20:R20"/>
    <mergeCell ref="Q26:R26"/>
    <mergeCell ref="Q32:R32"/>
    <mergeCell ref="F129:H129"/>
    <mergeCell ref="J114:O114"/>
    <mergeCell ref="J115:O115"/>
    <mergeCell ref="J51:O51"/>
    <mergeCell ref="J55:O55"/>
    <mergeCell ref="J65:O65"/>
    <mergeCell ref="F119:H119"/>
    <mergeCell ref="J100:O100"/>
    <mergeCell ref="J101:O101"/>
    <mergeCell ref="F103:H103"/>
    <mergeCell ref="J94:O94"/>
    <mergeCell ref="J95:O95"/>
    <mergeCell ref="F75:H75"/>
    <mergeCell ref="J98:O98"/>
    <mergeCell ref="J99:O99"/>
    <mergeCell ref="J67:O67"/>
    <mergeCell ref="Q38:R38"/>
    <mergeCell ref="J50:O50"/>
    <mergeCell ref="J66:O66"/>
    <mergeCell ref="J56:O56"/>
    <mergeCell ref="J64:O64"/>
    <mergeCell ref="J47:O47"/>
    <mergeCell ref="J48:O48"/>
    <mergeCell ref="J52:O52"/>
    <mergeCell ref="J53:O53"/>
    <mergeCell ref="J58:O58"/>
    <mergeCell ref="J62:O62"/>
    <mergeCell ref="J63:O63"/>
    <mergeCell ref="J68:O68"/>
    <mergeCell ref="J72:O72"/>
    <mergeCell ref="J73:O73"/>
    <mergeCell ref="J49:O49"/>
    <mergeCell ref="J54:O54"/>
    <mergeCell ref="J59:O59"/>
    <mergeCell ref="AC76:AF76"/>
    <mergeCell ref="AC78:AF78"/>
    <mergeCell ref="AC79:AF79"/>
    <mergeCell ref="AC77:AF77"/>
    <mergeCell ref="AC75:AF75"/>
    <mergeCell ref="AB60:AE60"/>
    <mergeCell ref="AC74:AF74"/>
    <mergeCell ref="AB55:AE55"/>
    <mergeCell ref="AB56:AE56"/>
    <mergeCell ref="AB57:AE57"/>
    <mergeCell ref="AB58:AE58"/>
    <mergeCell ref="AB59:AE59"/>
  </mergeCells>
  <phoneticPr fontId="0" type="noConversion"/>
  <conditionalFormatting sqref="R114:S115">
    <cfRule type="cellIs" dxfId="2" priority="3" stopIfTrue="1" operator="equal">
      <formula>"Nederland"</formula>
    </cfRule>
  </conditionalFormatting>
  <conditionalFormatting sqref="R94:S95">
    <cfRule type="cellIs" dxfId="1" priority="2" stopIfTrue="1" operator="equal">
      <formula>"Nederland"</formula>
    </cfRule>
  </conditionalFormatting>
  <conditionalFormatting sqref="R98:S99">
    <cfRule type="cellIs" dxfId="0" priority="1" stopIfTrue="1" operator="equal">
      <formula>"Nederland"</formula>
    </cfRule>
  </conditionalFormatting>
  <dataValidations count="22">
    <dataValidation type="list" allowBlank="1" showInputMessage="1" showErrorMessage="1" sqref="J133:O133">
      <formula1>$J$126:$J$127</formula1>
    </dataValidation>
    <dataValidation type="list" allowBlank="1" showInputMessage="1" showErrorMessage="1" sqref="J60:O63">
      <formula1>$R$27:$R$30</formula1>
    </dataValidation>
    <dataValidation type="list" allowBlank="1" showInputMessage="1" showErrorMessage="1" sqref="O111 O130 J77 L77:M77 O77 J81 L81:M81 O81 J79 L79:M79 O79 J83 L83:M83 O83 J121 L121:M121 O121 J123 L123:M123 O123 J130 L130:M130 J85 L85:M85 O85 J89 L89:M89 O89 J87 L87:M87 O87 J91 L91:M91 O91 J105 L105:M105 O105 J109 L109:M109 O109 J107 L107:M107 O107 J111 L111:M111 J7:J43 O7:O43 L7:M43">
      <formula1>$P$7:$P$17</formula1>
    </dataValidation>
    <dataValidation type="list" allowBlank="1" showInputMessage="1" showErrorMessage="1" sqref="J94:O94">
      <formula1>$I$77:$I$78</formula1>
    </dataValidation>
    <dataValidation type="list" allowBlank="1" showInputMessage="1" showErrorMessage="1" sqref="J95:O95">
      <formula1>$I$79:$I$80</formula1>
    </dataValidation>
    <dataValidation type="list" allowBlank="1" showInputMessage="1" showErrorMessage="1" sqref="J96:O96">
      <formula1>$I$81:$I$82</formula1>
    </dataValidation>
    <dataValidation type="list" allowBlank="1" showInputMessage="1" showErrorMessage="1" sqref="J97:O97">
      <formula1>$I$83:$I$84</formula1>
    </dataValidation>
    <dataValidation type="list" allowBlank="1" showInputMessage="1" showErrorMessage="1" sqref="J98:O98">
      <formula1>$I$85:$I$86</formula1>
    </dataValidation>
    <dataValidation type="list" allowBlank="1" showInputMessage="1" showErrorMessage="1" sqref="J99:O99">
      <formula1>$I$87:$I$88</formula1>
    </dataValidation>
    <dataValidation type="list" allowBlank="1" showInputMessage="1" showErrorMessage="1" sqref="J100:O100">
      <formula1>$I$89:$I$90</formula1>
    </dataValidation>
    <dataValidation type="list" allowBlank="1" showInputMessage="1" showErrorMessage="1" sqref="J114:O114">
      <formula1>$I$105:$I$106</formula1>
    </dataValidation>
    <dataValidation type="list" allowBlank="1" showInputMessage="1" showErrorMessage="1" sqref="J115:O115">
      <formula1>$I$107:$I$108</formula1>
    </dataValidation>
    <dataValidation type="list" allowBlank="1" showInputMessage="1" showErrorMessage="1" sqref="J116:O116">
      <formula1>$I$109:$I$110</formula1>
    </dataValidation>
    <dataValidation type="list" allowBlank="1" showInputMessage="1" showErrorMessage="1" sqref="J117:O118">
      <formula1>$I$111:$I$112</formula1>
    </dataValidation>
    <dataValidation type="list" allowBlank="1" showInputMessage="1" showErrorMessage="1" sqref="J101:O101">
      <formula1>$I$91:$I$92</formula1>
    </dataValidation>
    <dataValidation type="list" allowBlank="1" showInputMessage="1" showErrorMessage="1" sqref="J126:O126">
      <formula1>$I$121:$I$122</formula1>
    </dataValidation>
    <dataValidation type="list" allowBlank="1" showInputMessage="1" showErrorMessage="1" sqref="J127:O127">
      <formula1>$I$123:$I$124</formula1>
    </dataValidation>
    <dataValidation type="list" allowBlank="1" showInputMessage="1" showErrorMessage="1" sqref="J45:O48">
      <formula1>$R$9:$R$12</formula1>
    </dataValidation>
    <dataValidation type="list" allowBlank="1" showInputMessage="1" showErrorMessage="1" sqref="J50:O53">
      <formula1>$R$15:$R$18</formula1>
    </dataValidation>
    <dataValidation type="list" allowBlank="1" showInputMessage="1" showErrorMessage="1" sqref="J55:O58">
      <formula1>$R$21:$R$24</formula1>
    </dataValidation>
    <dataValidation type="list" allowBlank="1" showInputMessage="1" showErrorMessage="1" sqref="J65:O68">
      <formula1>$R$33:$R$36</formula1>
    </dataValidation>
    <dataValidation type="list" allowBlank="1" showInputMessage="1" showErrorMessage="1" sqref="J70:O73">
      <formula1>$R$39:$R$42</formula1>
    </dataValidation>
  </dataValidations>
  <pageMargins left="0.19685039370078741" right="0.19685039370078741" top="0.35433070866141736" bottom="0.39370078740157483" header="0.51181102362204722" footer="0.51181102362204722"/>
  <pageSetup paperSize="9" scale="87" orientation="portrait" r:id="rId1"/>
  <headerFooter alignWithMargins="0"/>
  <rowBreaks count="1" manualBreakCount="1">
    <brk id="43" max="16383" man="1"/>
  </rowBreaks>
  <ignoredErrors>
    <ignoredError sqref="R103 R119:R120 R113:R117 I78:I91 I106:I112 I122:I123" formula="1"/>
    <ignoredError sqref="G129:H129 G121 G105 G107 G106 G109 G108 F112:H112 G110 F124:H128 G122 G90 G91 G88 G89 G86 G87 G84 G85 G82 G83 G80 G81 G78 G79 G77 G123 G130 G111 K47:O47 K72:O72 K71:O71 K70:O70 K67:O67 K66:O66 K65:O65 K62:O62 K61:O61 K60:O60 K57:O57 K56:O56 K55:O55 K58:O58 K59:O59 K63:O63 K64:O64 K68:O68 K69:O69 K73:O73 J69 J64 J59 J72 J73 J70 J71 K45:O45 K46:O46 J49:O49 K48:O48 J54:O54 K50:O50 K51:O51 K52:O52 K53:O53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15</vt:i4>
      </vt:variant>
    </vt:vector>
  </HeadingPairs>
  <TitlesOfParts>
    <vt:vector size="16" baseType="lpstr">
      <vt:lpstr>Invulformulier</vt:lpstr>
      <vt:lpstr>Invulformulier!Finale_Land1</vt:lpstr>
      <vt:lpstr>Invulformulier!Finale_Land2</vt:lpstr>
      <vt:lpstr>Invulformulier!Finale_Winst_L2</vt:lpstr>
      <vt:lpstr>Invulformulier!Winner49</vt:lpstr>
      <vt:lpstr>Invulformulier!Winner50</vt:lpstr>
      <vt:lpstr>Invulformulier!Winner51</vt:lpstr>
      <vt:lpstr>Invulformulier!Winner52</vt:lpstr>
      <vt:lpstr>Invulformulier!Winner53</vt:lpstr>
      <vt:lpstr>Invulformulier!Winner54</vt:lpstr>
      <vt:lpstr>Invulformulier!Winner55</vt:lpstr>
      <vt:lpstr>Invulformulier!Winner56</vt:lpstr>
      <vt:lpstr>Invulformulier!Winner57</vt:lpstr>
      <vt:lpstr>Invulformulier!Winner58</vt:lpstr>
      <vt:lpstr>Invulformulier!Winner59</vt:lpstr>
      <vt:lpstr>Invulformulier!Winner60</vt:lpstr>
    </vt:vector>
  </TitlesOfParts>
  <Company>British American Tobacco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NLZV_OTS_EM</dc:creator>
  <cp:lastModifiedBy>Engelen</cp:lastModifiedBy>
  <cp:lastPrinted>2024-05-08T22:06:39Z</cp:lastPrinted>
  <dcterms:created xsi:type="dcterms:W3CDTF">2006-05-16T10:30:31Z</dcterms:created>
  <dcterms:modified xsi:type="dcterms:W3CDTF">2024-05-09T18:13:47Z</dcterms:modified>
</cp:coreProperties>
</file>