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vitens-my.sharepoint.com/personal/berry_engelen_vitens_nl/Documents/Documenten/Voetbal poule/WK 2026/Sprinkhanen/"/>
    </mc:Choice>
  </mc:AlternateContent>
  <xr:revisionPtr revIDLastSave="34" documentId="8_{CF048A11-FE50-4735-88C6-2190BC4B11F8}" xr6:coauthVersionLast="47" xr6:coauthVersionMax="47" xr10:uidLastSave="{0A301464-BE81-4727-8792-79BBAE8F9B92}"/>
  <bookViews>
    <workbookView xWindow="-108" yWindow="-108" windowWidth="30936" windowHeight="16776" activeTab="1" xr2:uid="{00000000-000D-0000-FFFF-FFFF00000000}"/>
  </bookViews>
  <sheets>
    <sheet name="Regelement" sheetId="7" r:id="rId1"/>
    <sheet name="Invulformulier" sheetId="6" r:id="rId2"/>
  </sheets>
  <externalReferences>
    <externalReference r:id="rId3"/>
  </externalReferences>
  <definedNames>
    <definedName name="Finale_Land1" localSheetId="1">Invulformulier!#REF!</definedName>
    <definedName name="Finale_Land1">#REF!</definedName>
    <definedName name="Finale_Land2" localSheetId="1">Invulformulier!#REF!</definedName>
    <definedName name="Finale_Land2">#REF!</definedName>
    <definedName name="Finale_Winst_L1" localSheetId="1">Invulformulier!#REF!</definedName>
    <definedName name="Finale_Winst_L1">#REF!</definedName>
    <definedName name="Finale_Winst_L2" localSheetId="1">Invulformulier!$N$12:$N$32</definedName>
    <definedName name="Finale_Winst_L2">#REF!</definedName>
    <definedName name="GroepA">'[1]Stand groepswedstrijden'!$A$5:$Z$8</definedName>
    <definedName name="GroepB">'[1]Stand groepswedstrijden'!$A$9:$Z$12</definedName>
    <definedName name="GroepC">'[1]Stand groepswedstrijden'!$A$13:$Z$16</definedName>
    <definedName name="GroepD">'[1]Stand groepswedstrijden'!$A$17:$Z$20</definedName>
    <definedName name="GroepE">'[1]Stand groepswedstrijden'!$A$21:$Z$24</definedName>
    <definedName name="GroepF">'[1]Stand groepswedstrijden'!$A$25:$Z$28</definedName>
    <definedName name="GroepG">'[1]Stand groepswedstrijden'!$A$29:$Z$32</definedName>
    <definedName name="GroepH">'[1]Stand groepswedstrijden'!$A$33:$Z$36</definedName>
    <definedName name="Winner49" localSheetId="1">Invulformulier!$G$13:$N$13</definedName>
    <definedName name="Winner49">#REF!</definedName>
    <definedName name="Winner50" localSheetId="1">Invulformulier!$G$14:$N$14</definedName>
    <definedName name="Winner50">#REF!</definedName>
    <definedName name="Winner51" localSheetId="1">Invulformulier!$G$15:$N$15</definedName>
    <definedName name="Winner51">#REF!</definedName>
    <definedName name="Winner52" localSheetId="1">Invulformulier!$G$16:$N$16</definedName>
    <definedName name="Winner52">#REF!</definedName>
    <definedName name="Winner53" localSheetId="1">Invulformulier!$G$17:$N$17</definedName>
    <definedName name="Winner53">#REF!</definedName>
    <definedName name="Winner54" localSheetId="1">Invulformulier!$G$18:$N$18</definedName>
    <definedName name="Winner54">#REF!</definedName>
    <definedName name="Winner55" localSheetId="1">Invulformulier!$G$19:$N$19</definedName>
    <definedName name="Winner55">#REF!</definedName>
    <definedName name="Winner56" localSheetId="1">Invulformulier!$G$20:$N$20</definedName>
    <definedName name="Winner56">#REF!</definedName>
    <definedName name="Winner57" localSheetId="1">Invulformulier!$G$22:$N$22</definedName>
    <definedName name="Winner57">#REF!</definedName>
    <definedName name="Winner58" localSheetId="1">Invulformulier!$J$23:$N$23</definedName>
    <definedName name="Winner58">#REF!</definedName>
    <definedName name="Winner59" localSheetId="1">Invulformulier!$J$24:$N$24</definedName>
    <definedName name="Winner59">#REF!</definedName>
    <definedName name="Winner60" localSheetId="1">Invulformulier!$J$25:$N$25</definedName>
    <definedName name="Winner6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5" i="6" l="1"/>
  <c r="J256" i="6" s="1"/>
  <c r="G255" i="6"/>
  <c r="J255" i="6" s="1"/>
  <c r="I245" i="6"/>
  <c r="G245" i="6"/>
  <c r="I243" i="6"/>
  <c r="G243" i="6"/>
  <c r="G252" i="6" s="1"/>
  <c r="I233" i="6"/>
  <c r="G233" i="6"/>
  <c r="I231" i="6"/>
  <c r="G231" i="6"/>
  <c r="I229" i="6"/>
  <c r="G229" i="6"/>
  <c r="I227" i="6"/>
  <c r="G227" i="6"/>
  <c r="I213" i="6"/>
  <c r="G213" i="6"/>
  <c r="I211" i="6"/>
  <c r="G211" i="6"/>
  <c r="I209" i="6"/>
  <c r="G209" i="6"/>
  <c r="I207" i="6"/>
  <c r="G207" i="6"/>
  <c r="I205" i="6"/>
  <c r="G205" i="6"/>
  <c r="I203" i="6"/>
  <c r="G203" i="6"/>
  <c r="I201" i="6"/>
  <c r="G201" i="6"/>
  <c r="I199" i="6"/>
  <c r="G199" i="6"/>
  <c r="Q13" i="6"/>
  <c r="R13" i="6"/>
  <c r="T13" i="6" s="1"/>
  <c r="U13" i="6" s="1"/>
  <c r="S13" i="6"/>
  <c r="Q14" i="6"/>
  <c r="R14" i="6"/>
  <c r="S14" i="6"/>
  <c r="Q15" i="6"/>
  <c r="R15" i="6"/>
  <c r="S15" i="6"/>
  <c r="S82" i="6"/>
  <c r="R82" i="6"/>
  <c r="Q82" i="6"/>
  <c r="S81" i="6"/>
  <c r="R81" i="6"/>
  <c r="Q81" i="6"/>
  <c r="S80" i="6"/>
  <c r="R80" i="6"/>
  <c r="Q80" i="6"/>
  <c r="S79" i="6"/>
  <c r="R79" i="6"/>
  <c r="Q79" i="6"/>
  <c r="S76" i="6"/>
  <c r="R76" i="6"/>
  <c r="Q76" i="6"/>
  <c r="S75" i="6"/>
  <c r="R75" i="6"/>
  <c r="Q75" i="6"/>
  <c r="S74" i="6"/>
  <c r="R74" i="6"/>
  <c r="Q74" i="6"/>
  <c r="S73" i="6"/>
  <c r="R73" i="6"/>
  <c r="Q73" i="6"/>
  <c r="S70" i="6"/>
  <c r="R70" i="6"/>
  <c r="Q70" i="6"/>
  <c r="S69" i="6"/>
  <c r="R69" i="6"/>
  <c r="Q69" i="6"/>
  <c r="S68" i="6"/>
  <c r="R68" i="6"/>
  <c r="Q68" i="6"/>
  <c r="S67" i="6"/>
  <c r="R67" i="6"/>
  <c r="T67" i="6" s="1"/>
  <c r="U67" i="6" s="1"/>
  <c r="Q67" i="6"/>
  <c r="S64" i="6"/>
  <c r="R64" i="6"/>
  <c r="Q64" i="6"/>
  <c r="S63" i="6"/>
  <c r="R63" i="6"/>
  <c r="Q63" i="6"/>
  <c r="S62" i="6"/>
  <c r="R62" i="6"/>
  <c r="T62" i="6" s="1"/>
  <c r="U62" i="6" s="1"/>
  <c r="Q62" i="6"/>
  <c r="S61" i="6"/>
  <c r="R61" i="6"/>
  <c r="T61" i="6" s="1"/>
  <c r="U61" i="6" s="1"/>
  <c r="Q61" i="6"/>
  <c r="S58" i="6"/>
  <c r="R58" i="6"/>
  <c r="Q58" i="6"/>
  <c r="S57" i="6"/>
  <c r="R57" i="6"/>
  <c r="Q57" i="6"/>
  <c r="S56" i="6"/>
  <c r="R56" i="6"/>
  <c r="T56" i="6" s="1"/>
  <c r="U56" i="6" s="1"/>
  <c r="Q56" i="6"/>
  <c r="S55" i="6"/>
  <c r="R55" i="6"/>
  <c r="T55" i="6" s="1"/>
  <c r="U55" i="6" s="1"/>
  <c r="Q55" i="6"/>
  <c r="S52" i="6"/>
  <c r="R52" i="6"/>
  <c r="T52" i="6" s="1"/>
  <c r="U52" i="6" s="1"/>
  <c r="Q52" i="6"/>
  <c r="S51" i="6"/>
  <c r="R51" i="6"/>
  <c r="Q51" i="6"/>
  <c r="S50" i="6"/>
  <c r="R50" i="6"/>
  <c r="T50" i="6" s="1"/>
  <c r="U50" i="6" s="1"/>
  <c r="Q50" i="6"/>
  <c r="S49" i="6"/>
  <c r="R49" i="6"/>
  <c r="T49" i="6" s="1"/>
  <c r="U49" i="6" s="1"/>
  <c r="Q49" i="6"/>
  <c r="S46" i="6"/>
  <c r="R46" i="6"/>
  <c r="Q46" i="6"/>
  <c r="S45" i="6"/>
  <c r="R45" i="6"/>
  <c r="Q45" i="6"/>
  <c r="S44" i="6"/>
  <c r="R44" i="6"/>
  <c r="Q44" i="6"/>
  <c r="S43" i="6"/>
  <c r="R43" i="6"/>
  <c r="Q43" i="6"/>
  <c r="S40" i="6"/>
  <c r="R40" i="6"/>
  <c r="Q40" i="6"/>
  <c r="S39" i="6"/>
  <c r="R39" i="6"/>
  <c r="Q39" i="6"/>
  <c r="S38" i="6"/>
  <c r="R38" i="6"/>
  <c r="Q38" i="6"/>
  <c r="S37" i="6"/>
  <c r="R37" i="6"/>
  <c r="Q37" i="6"/>
  <c r="S34" i="6"/>
  <c r="R34" i="6"/>
  <c r="Q34" i="6"/>
  <c r="S33" i="6"/>
  <c r="R33" i="6"/>
  <c r="Q33" i="6"/>
  <c r="S32" i="6"/>
  <c r="R32" i="6"/>
  <c r="Q32" i="6"/>
  <c r="S31" i="6"/>
  <c r="R31" i="6"/>
  <c r="Q31" i="6"/>
  <c r="S28" i="6"/>
  <c r="R28" i="6"/>
  <c r="Q28" i="6"/>
  <c r="S27" i="6"/>
  <c r="R27" i="6"/>
  <c r="Q27" i="6"/>
  <c r="S26" i="6"/>
  <c r="R26" i="6"/>
  <c r="Q26" i="6"/>
  <c r="S25" i="6"/>
  <c r="R25" i="6"/>
  <c r="Q25" i="6"/>
  <c r="S22" i="6"/>
  <c r="R22" i="6"/>
  <c r="Q22" i="6"/>
  <c r="S21" i="6"/>
  <c r="R21" i="6"/>
  <c r="Q21" i="6"/>
  <c r="S20" i="6"/>
  <c r="R20" i="6"/>
  <c r="Q20" i="6"/>
  <c r="S19" i="6"/>
  <c r="R19" i="6"/>
  <c r="Q19" i="6"/>
  <c r="S16" i="6"/>
  <c r="R16" i="6"/>
  <c r="Q16" i="6"/>
  <c r="I82" i="6"/>
  <c r="G82" i="6"/>
  <c r="I81" i="6"/>
  <c r="G81" i="6"/>
  <c r="I80" i="6"/>
  <c r="G80" i="6"/>
  <c r="I79" i="6"/>
  <c r="G79" i="6"/>
  <c r="I78" i="6"/>
  <c r="G78" i="6"/>
  <c r="I77" i="6"/>
  <c r="G77" i="6"/>
  <c r="I76" i="6"/>
  <c r="G76" i="6"/>
  <c r="I75" i="6"/>
  <c r="G75" i="6"/>
  <c r="I74" i="6"/>
  <c r="G74" i="6"/>
  <c r="I73" i="6"/>
  <c r="G73" i="6"/>
  <c r="I72" i="6"/>
  <c r="G72" i="6"/>
  <c r="I71" i="6"/>
  <c r="G71" i="6"/>
  <c r="I70" i="6"/>
  <c r="G70" i="6"/>
  <c r="I69" i="6"/>
  <c r="G69" i="6"/>
  <c r="I68" i="6"/>
  <c r="G68" i="6"/>
  <c r="I67" i="6"/>
  <c r="G67" i="6"/>
  <c r="I66" i="6"/>
  <c r="G66" i="6"/>
  <c r="I65" i="6"/>
  <c r="G65" i="6"/>
  <c r="I64" i="6"/>
  <c r="G64" i="6"/>
  <c r="I63" i="6"/>
  <c r="G63" i="6"/>
  <c r="I62" i="6"/>
  <c r="G62" i="6"/>
  <c r="I61" i="6"/>
  <c r="G61" i="6"/>
  <c r="I60" i="6"/>
  <c r="G60" i="6"/>
  <c r="I59" i="6"/>
  <c r="G59" i="6"/>
  <c r="I58" i="6"/>
  <c r="G58" i="6"/>
  <c r="I57" i="6"/>
  <c r="G57" i="6"/>
  <c r="I56" i="6"/>
  <c r="G56" i="6"/>
  <c r="I55" i="6"/>
  <c r="G55" i="6"/>
  <c r="I54" i="6"/>
  <c r="G54" i="6"/>
  <c r="I53" i="6"/>
  <c r="G53" i="6"/>
  <c r="I52" i="6"/>
  <c r="G52" i="6"/>
  <c r="I51" i="6"/>
  <c r="G51" i="6"/>
  <c r="I50" i="6"/>
  <c r="G50" i="6"/>
  <c r="I49" i="6"/>
  <c r="G49" i="6"/>
  <c r="I48" i="6"/>
  <c r="G48" i="6"/>
  <c r="I47" i="6"/>
  <c r="G47" i="6"/>
  <c r="I46" i="6"/>
  <c r="G46" i="6"/>
  <c r="I45" i="6"/>
  <c r="G45" i="6"/>
  <c r="I44" i="6"/>
  <c r="G44" i="6"/>
  <c r="I43" i="6"/>
  <c r="G43" i="6"/>
  <c r="I42" i="6"/>
  <c r="G42" i="6"/>
  <c r="I41" i="6"/>
  <c r="G41" i="6"/>
  <c r="I40" i="6"/>
  <c r="G40" i="6"/>
  <c r="I39" i="6"/>
  <c r="G39" i="6"/>
  <c r="I38" i="6"/>
  <c r="G38" i="6"/>
  <c r="I37" i="6"/>
  <c r="G37" i="6"/>
  <c r="I36" i="6"/>
  <c r="G36" i="6"/>
  <c r="I35" i="6"/>
  <c r="G35" i="6"/>
  <c r="I34" i="6"/>
  <c r="G34" i="6"/>
  <c r="I33" i="6"/>
  <c r="G33" i="6"/>
  <c r="I32" i="6"/>
  <c r="G32" i="6"/>
  <c r="I31" i="6"/>
  <c r="G31" i="6"/>
  <c r="I30" i="6"/>
  <c r="G30" i="6"/>
  <c r="I29" i="6"/>
  <c r="G29" i="6"/>
  <c r="I28" i="6"/>
  <c r="G28" i="6"/>
  <c r="I27" i="6"/>
  <c r="G27" i="6"/>
  <c r="I26" i="6"/>
  <c r="G26" i="6"/>
  <c r="I25" i="6"/>
  <c r="G25" i="6"/>
  <c r="I24" i="6"/>
  <c r="G24" i="6"/>
  <c r="I23" i="6"/>
  <c r="G23" i="6"/>
  <c r="I22" i="6"/>
  <c r="G22" i="6"/>
  <c r="I21" i="6"/>
  <c r="G21" i="6"/>
  <c r="I20" i="6"/>
  <c r="G20" i="6"/>
  <c r="I19" i="6"/>
  <c r="G19" i="6"/>
  <c r="I18" i="6"/>
  <c r="G18" i="6"/>
  <c r="I17" i="6"/>
  <c r="G17" i="6"/>
  <c r="I16" i="6"/>
  <c r="G16" i="6"/>
  <c r="I15" i="6"/>
  <c r="G15" i="6"/>
  <c r="I14" i="6"/>
  <c r="G14" i="6"/>
  <c r="I13" i="6"/>
  <c r="G13" i="6"/>
  <c r="T79" i="6" l="1"/>
  <c r="U79" i="6" s="1"/>
  <c r="V79" i="6" s="1"/>
  <c r="T14" i="6"/>
  <c r="U14" i="6" s="1"/>
  <c r="I252" i="6"/>
  <c r="T57" i="6"/>
  <c r="U57" i="6" s="1"/>
  <c r="V57" i="6" s="1"/>
  <c r="T64" i="6"/>
  <c r="U64" i="6" s="1"/>
  <c r="V64" i="6" s="1"/>
  <c r="V55" i="6"/>
  <c r="T70" i="6"/>
  <c r="U70" i="6" s="1"/>
  <c r="V70" i="6" s="1"/>
  <c r="T80" i="6"/>
  <c r="U80" i="6" s="1"/>
  <c r="V80" i="6" s="1"/>
  <c r="V56" i="6"/>
  <c r="V49" i="6"/>
  <c r="T15" i="6"/>
  <c r="U15" i="6" s="1"/>
  <c r="T82" i="6"/>
  <c r="U82" i="6" s="1"/>
  <c r="V82" i="6" s="1"/>
  <c r="T73" i="6"/>
  <c r="U73" i="6" s="1"/>
  <c r="V73" i="6" s="1"/>
  <c r="V67" i="6"/>
  <c r="T58" i="6"/>
  <c r="U58" i="6" s="1"/>
  <c r="V58" i="6" s="1"/>
  <c r="T68" i="6"/>
  <c r="U68" i="6" s="1"/>
  <c r="V68" i="6" s="1"/>
  <c r="T63" i="6"/>
  <c r="U63" i="6" s="1"/>
  <c r="V63" i="6" s="1"/>
  <c r="V61" i="6"/>
  <c r="V50" i="6"/>
  <c r="T76" i="6"/>
  <c r="U76" i="6" s="1"/>
  <c r="V76" i="6" s="1"/>
  <c r="T75" i="6"/>
  <c r="U75" i="6" s="1"/>
  <c r="V75" i="6" s="1"/>
  <c r="T74" i="6"/>
  <c r="U74" i="6" s="1"/>
  <c r="V74" i="6" s="1"/>
  <c r="T51" i="6"/>
  <c r="U51" i="6" s="1"/>
  <c r="V51" i="6" s="1"/>
  <c r="V52" i="6"/>
  <c r="T81" i="6"/>
  <c r="U81" i="6" s="1"/>
  <c r="V81" i="6" s="1"/>
  <c r="T69" i="6"/>
  <c r="U69" i="6" s="1"/>
  <c r="V69" i="6" s="1"/>
  <c r="V62" i="6"/>
  <c r="O82" i="6" l="1"/>
  <c r="O63" i="6"/>
  <c r="O79" i="6"/>
  <c r="O69" i="6"/>
  <c r="O52" i="6"/>
  <c r="O81" i="6"/>
  <c r="O80" i="6"/>
  <c r="O64" i="6"/>
  <c r="O51" i="6"/>
  <c r="O58" i="6"/>
  <c r="O57" i="6"/>
  <c r="O56" i="6"/>
  <c r="O55" i="6"/>
  <c r="O50" i="6"/>
  <c r="O49" i="6"/>
  <c r="O74" i="6"/>
  <c r="O75" i="6"/>
  <c r="O73" i="6"/>
  <c r="O76" i="6"/>
  <c r="O62" i="6"/>
  <c r="O61" i="6"/>
  <c r="O70" i="6"/>
  <c r="O67" i="6"/>
  <c r="O68" i="6"/>
  <c r="AG96" i="6" l="1"/>
  <c r="AA92" i="6"/>
  <c r="AG92" i="6"/>
  <c r="AF92" i="6"/>
  <c r="AE92" i="6"/>
  <c r="K123" i="6"/>
  <c r="K122" i="6"/>
  <c r="K121" i="6"/>
  <c r="I175" i="6" s="1"/>
  <c r="J176" i="6" s="1"/>
  <c r="K120" i="6"/>
  <c r="G167" i="6" s="1"/>
  <c r="J167" i="6" s="1"/>
  <c r="AA91" i="6"/>
  <c r="AG91" i="6"/>
  <c r="AF91" i="6"/>
  <c r="AE91" i="6"/>
  <c r="K118" i="6"/>
  <c r="K117" i="6"/>
  <c r="K116" i="6"/>
  <c r="I173" i="6" s="1"/>
  <c r="J174" i="6" s="1"/>
  <c r="K115" i="6"/>
  <c r="G163" i="6" s="1"/>
  <c r="J163" i="6" s="1"/>
  <c r="AG95" i="6"/>
  <c r="AF95" i="6"/>
  <c r="AE95" i="6"/>
  <c r="K138" i="6"/>
  <c r="K137" i="6"/>
  <c r="K136" i="6"/>
  <c r="G169" i="6" s="1"/>
  <c r="J169" i="6" s="1"/>
  <c r="K135" i="6"/>
  <c r="G177" i="6" s="1"/>
  <c r="J177" i="6" s="1"/>
  <c r="AG94" i="6"/>
  <c r="AF94" i="6"/>
  <c r="AE94" i="6"/>
  <c r="K133" i="6"/>
  <c r="K132" i="6"/>
  <c r="K131" i="6"/>
  <c r="I167" i="6" s="1"/>
  <c r="J168" i="6" s="1"/>
  <c r="K130" i="6"/>
  <c r="G175" i="6" s="1"/>
  <c r="J175" i="6" s="1"/>
  <c r="AG93" i="6"/>
  <c r="AF93" i="6"/>
  <c r="AE93" i="6"/>
  <c r="K128" i="6"/>
  <c r="K127" i="6"/>
  <c r="K126" i="6"/>
  <c r="I155" i="6" s="1"/>
  <c r="J156" i="6" s="1"/>
  <c r="K125" i="6"/>
  <c r="G157" i="6" s="1"/>
  <c r="J157" i="6" s="1"/>
  <c r="K143" i="6"/>
  <c r="AF96" i="6"/>
  <c r="AE96" i="6"/>
  <c r="K142" i="6"/>
  <c r="K141" i="6"/>
  <c r="I169" i="6" s="1"/>
  <c r="J170" i="6" s="1"/>
  <c r="K140" i="6"/>
  <c r="G161" i="6" s="1"/>
  <c r="J161" i="6" s="1"/>
  <c r="AA95" i="6"/>
  <c r="AA93" i="6"/>
  <c r="AA94" i="6"/>
  <c r="AA96" i="6"/>
  <c r="J231" i="6"/>
  <c r="J232" i="6"/>
  <c r="G11" i="6"/>
  <c r="V13" i="6" l="1"/>
  <c r="I12" i="6"/>
  <c r="G12" i="6"/>
  <c r="I11" i="6"/>
  <c r="T43" i="6" l="1"/>
  <c r="T33" i="6"/>
  <c r="U33" i="6" l="1"/>
  <c r="V33" i="6" s="1"/>
  <c r="U43" i="6"/>
  <c r="V43" i="6" s="1"/>
  <c r="J230" i="6" l="1"/>
  <c r="J229" i="6"/>
  <c r="T45" i="6" l="1"/>
  <c r="T27" i="6"/>
  <c r="T31" i="6"/>
  <c r="T34" i="6"/>
  <c r="T28" i="6"/>
  <c r="T44" i="6"/>
  <c r="T46" i="6"/>
  <c r="T32" i="6"/>
  <c r="T37" i="6"/>
  <c r="T40" i="6"/>
  <c r="T38" i="6"/>
  <c r="T39" i="6"/>
  <c r="T25" i="6"/>
  <c r="T26" i="6"/>
  <c r="T19" i="6"/>
  <c r="T22" i="6"/>
  <c r="T20" i="6"/>
  <c r="T21" i="6"/>
  <c r="T16" i="6"/>
  <c r="U34" i="6" l="1"/>
  <c r="V34" i="6" s="1"/>
  <c r="U32" i="6"/>
  <c r="V32" i="6" s="1"/>
  <c r="U31" i="6"/>
  <c r="V31" i="6" s="1"/>
  <c r="V14" i="6"/>
  <c r="U16" i="6"/>
  <c r="V16" i="6" s="1"/>
  <c r="V15" i="6"/>
  <c r="U25" i="6"/>
  <c r="V25" i="6" s="1"/>
  <c r="U26" i="6"/>
  <c r="V26" i="6" s="1"/>
  <c r="U27" i="6"/>
  <c r="V27" i="6" s="1"/>
  <c r="U28" i="6"/>
  <c r="V28" i="6" s="1"/>
  <c r="U40" i="6"/>
  <c r="V40" i="6" s="1"/>
  <c r="U39" i="6"/>
  <c r="V39" i="6" s="1"/>
  <c r="U38" i="6"/>
  <c r="V38" i="6" s="1"/>
  <c r="U37" i="6"/>
  <c r="V37" i="6" s="1"/>
  <c r="U19" i="6"/>
  <c r="V19" i="6" s="1"/>
  <c r="U44" i="6"/>
  <c r="V44" i="6" s="1"/>
  <c r="U22" i="6"/>
  <c r="V22" i="6" s="1"/>
  <c r="U45" i="6"/>
  <c r="V45" i="6" s="1"/>
  <c r="U46" i="6"/>
  <c r="V46" i="6" s="1"/>
  <c r="U21" i="6"/>
  <c r="V21" i="6" s="1"/>
  <c r="U20" i="6"/>
  <c r="V20" i="6" s="1"/>
  <c r="O32" i="6" l="1"/>
  <c r="O15" i="6"/>
  <c r="O14" i="6"/>
  <c r="O13" i="6"/>
  <c r="O34" i="6"/>
  <c r="O33" i="6"/>
  <c r="O31" i="6"/>
  <c r="O16" i="6"/>
  <c r="O26" i="6"/>
  <c r="O25" i="6"/>
  <c r="O28" i="6"/>
  <c r="O27" i="6"/>
  <c r="O44" i="6"/>
  <c r="O43" i="6"/>
  <c r="O46" i="6"/>
  <c r="O45" i="6"/>
  <c r="O37" i="6"/>
  <c r="O39" i="6"/>
  <c r="O38" i="6"/>
  <c r="O40" i="6"/>
  <c r="O22" i="6"/>
  <c r="O21" i="6"/>
  <c r="O19" i="6"/>
  <c r="O20" i="6"/>
  <c r="K93" i="6" l="1"/>
  <c r="K92" i="6"/>
  <c r="K91" i="6"/>
  <c r="I147" i="6" s="1"/>
  <c r="J148" i="6" s="1"/>
  <c r="K90" i="6"/>
  <c r="G171" i="6" s="1"/>
  <c r="J171" i="6" s="1"/>
  <c r="K107" i="6"/>
  <c r="K106" i="6"/>
  <c r="G155" i="6" s="1"/>
  <c r="J155" i="6" s="1"/>
  <c r="K108" i="6"/>
  <c r="K105" i="6"/>
  <c r="G151" i="6" s="1"/>
  <c r="J151" i="6" s="1"/>
  <c r="K88" i="6"/>
  <c r="K87" i="6"/>
  <c r="K86" i="6"/>
  <c r="G147" i="6" s="1"/>
  <c r="J147" i="6" s="1"/>
  <c r="K85" i="6"/>
  <c r="G159" i="6" s="1"/>
  <c r="J159" i="6" s="1"/>
  <c r="K98" i="6"/>
  <c r="K97" i="6"/>
  <c r="K96" i="6"/>
  <c r="I153" i="6" s="1"/>
  <c r="J154" i="6" s="1"/>
  <c r="K95" i="6"/>
  <c r="G149" i="6" s="1"/>
  <c r="J149" i="6" s="1"/>
  <c r="K113" i="6"/>
  <c r="K112" i="6"/>
  <c r="K111" i="6"/>
  <c r="I149" i="6" s="1"/>
  <c r="J150" i="6" s="1"/>
  <c r="K110" i="6"/>
  <c r="G153" i="6" s="1"/>
  <c r="J153" i="6" s="1"/>
  <c r="K101" i="6"/>
  <c r="G173" i="6" s="1"/>
  <c r="J173" i="6" s="1"/>
  <c r="K102" i="6"/>
  <c r="K100" i="6"/>
  <c r="G165" i="6" s="1"/>
  <c r="J165" i="6" s="1"/>
  <c r="K103" i="6"/>
  <c r="J207" i="6"/>
  <c r="AA88" i="6"/>
  <c r="AF88" i="6"/>
  <c r="AG88" i="6"/>
  <c r="AE88" i="6"/>
  <c r="J199" i="6"/>
  <c r="J211" i="6"/>
  <c r="AF87" i="6"/>
  <c r="AG87" i="6"/>
  <c r="AA87" i="6"/>
  <c r="J202" i="6"/>
  <c r="AE87" i="6"/>
  <c r="AE85" i="6"/>
  <c r="J201" i="6"/>
  <c r="AA85" i="6"/>
  <c r="AF85" i="6"/>
  <c r="AG85" i="6"/>
  <c r="J203" i="6"/>
  <c r="J209" i="6"/>
  <c r="AG90" i="6"/>
  <c r="AE90" i="6"/>
  <c r="AA90" i="6"/>
  <c r="AF90" i="6"/>
  <c r="AE89" i="6"/>
  <c r="AF89" i="6"/>
  <c r="AG89" i="6"/>
  <c r="AA89" i="6"/>
  <c r="J205" i="6"/>
  <c r="AA86" i="6"/>
  <c r="J200" i="6"/>
  <c r="AE86" i="6"/>
  <c r="AF86" i="6"/>
  <c r="AG86" i="6"/>
  <c r="J213" i="6"/>
  <c r="J246" i="6"/>
  <c r="J245" i="6"/>
  <c r="J244" i="6"/>
  <c r="J243" i="6"/>
  <c r="J234" i="6"/>
  <c r="J233" i="6"/>
  <c r="J228" i="6"/>
  <c r="J227" i="6"/>
  <c r="AH95" i="6" l="1"/>
  <c r="AI95" i="6" s="1"/>
  <c r="AG108" i="6" s="1"/>
  <c r="I161" i="6" s="1"/>
  <c r="J162" i="6" s="1"/>
  <c r="AH91" i="6"/>
  <c r="AI91" i="6" s="1"/>
  <c r="AG111" i="6" s="1"/>
  <c r="AH89" i="6"/>
  <c r="AI89" i="6" s="1"/>
  <c r="AH88" i="6"/>
  <c r="AI88" i="6" s="1"/>
  <c r="AH87" i="6"/>
  <c r="AI87" i="6" s="1"/>
  <c r="AG107" i="6" s="1"/>
  <c r="I159" i="6" s="1"/>
  <c r="J160" i="6" s="1"/>
  <c r="AH86" i="6"/>
  <c r="AI86" i="6" s="1"/>
  <c r="AG110" i="6" s="1"/>
  <c r="I165" i="6" s="1"/>
  <c r="J166" i="6" s="1"/>
  <c r="AH85" i="6"/>
  <c r="AI85" i="6" s="1"/>
  <c r="AG109" i="6" s="1"/>
  <c r="AH90" i="6"/>
  <c r="AI90" i="6" s="1"/>
  <c r="AG105" i="6" s="1"/>
  <c r="I151" i="6" s="1"/>
  <c r="J152" i="6" s="1"/>
  <c r="AH96" i="6"/>
  <c r="AI96" i="6" s="1"/>
  <c r="AG112" i="6" s="1"/>
  <c r="AH94" i="6"/>
  <c r="AI94" i="6" s="1"/>
  <c r="AH93" i="6"/>
  <c r="AI93" i="6" s="1"/>
  <c r="AH92" i="6"/>
  <c r="AI92" i="6" s="1"/>
  <c r="J208" i="6"/>
  <c r="AG106" i="6" l="1"/>
  <c r="I157" i="6" s="1"/>
  <c r="J158" i="6" s="1"/>
  <c r="I171" i="6"/>
  <c r="J172" i="6" s="1"/>
  <c r="I177" i="6"/>
  <c r="J178" i="6" s="1"/>
  <c r="AI97" i="6"/>
  <c r="I163" i="6"/>
  <c r="J164" i="6" s="1"/>
  <c r="J214" i="6"/>
  <c r="J212" i="6" l="1"/>
  <c r="J204" i="6"/>
  <c r="J210" i="6"/>
  <c r="J206" i="6"/>
</calcChain>
</file>

<file path=xl/sharedStrings.xml><?xml version="1.0" encoding="utf-8"?>
<sst xmlns="http://schemas.openxmlformats.org/spreadsheetml/2006/main" count="987" uniqueCount="271">
  <si>
    <t>Duitsland</t>
  </si>
  <si>
    <t>Portugal</t>
  </si>
  <si>
    <t>Frankrijk</t>
  </si>
  <si>
    <t>Spanje</t>
  </si>
  <si>
    <t>Vr</t>
  </si>
  <si>
    <t>-</t>
  </si>
  <si>
    <t>Wo</t>
  </si>
  <si>
    <t>Do</t>
  </si>
  <si>
    <t>Di</t>
  </si>
  <si>
    <t>juni</t>
  </si>
  <si>
    <t>Za</t>
  </si>
  <si>
    <t>Zo</t>
  </si>
  <si>
    <t>Ma</t>
  </si>
  <si>
    <t>Kwartfinale</t>
  </si>
  <si>
    <t>Finale</t>
  </si>
  <si>
    <t>Engeland</t>
  </si>
  <si>
    <t>juli</t>
  </si>
  <si>
    <t>Naam</t>
  </si>
  <si>
    <t>Poule A</t>
  </si>
  <si>
    <t>Poule B</t>
  </si>
  <si>
    <t>Poule C</t>
  </si>
  <si>
    <t>Poule D</t>
  </si>
  <si>
    <t>poule A:</t>
  </si>
  <si>
    <t>nr:1</t>
  </si>
  <si>
    <t>nr:2</t>
  </si>
  <si>
    <t>Poule B:</t>
  </si>
  <si>
    <t>Poule C:</t>
  </si>
  <si>
    <t>Poule D:</t>
  </si>
  <si>
    <t>10 punten</t>
  </si>
  <si>
    <t>Halve Finale</t>
  </si>
  <si>
    <t>15 punten</t>
  </si>
  <si>
    <t>20 punten</t>
  </si>
  <si>
    <t>Alle geel gearceerde vlakken invullen a.u.b.</t>
  </si>
  <si>
    <t>A</t>
  </si>
  <si>
    <t>B</t>
  </si>
  <si>
    <t>C</t>
  </si>
  <si>
    <t>D</t>
  </si>
  <si>
    <t>18.00 u</t>
  </si>
  <si>
    <t>Kroatië</t>
  </si>
  <si>
    <t>Zwitserland</t>
  </si>
  <si>
    <t>België</t>
  </si>
  <si>
    <t>Poule E</t>
  </si>
  <si>
    <t>Poule F</t>
  </si>
  <si>
    <t>21.00 u</t>
  </si>
  <si>
    <t>E</t>
  </si>
  <si>
    <t>F</t>
  </si>
  <si>
    <t>poule E:</t>
  </si>
  <si>
    <t>Poule F:</t>
  </si>
  <si>
    <t>AF1</t>
  </si>
  <si>
    <t>AF2</t>
  </si>
  <si>
    <t>AF3</t>
  </si>
  <si>
    <t>AF4</t>
  </si>
  <si>
    <t>AF5</t>
  </si>
  <si>
    <t>AF6</t>
  </si>
  <si>
    <t>AF7</t>
  </si>
  <si>
    <t>AF8</t>
  </si>
  <si>
    <t>winnaar  AF1:</t>
  </si>
  <si>
    <t>winnaar  AF2:</t>
  </si>
  <si>
    <t>winnaar  AF3:</t>
  </si>
  <si>
    <t>winnaar  AF4:</t>
  </si>
  <si>
    <t>winnaar  AF5:</t>
  </si>
  <si>
    <t>winnaar  AF6:</t>
  </si>
  <si>
    <t>winnaar  AF7:</t>
  </si>
  <si>
    <t>winnaar  AF8:</t>
  </si>
  <si>
    <t>KF1</t>
  </si>
  <si>
    <t>KF2</t>
  </si>
  <si>
    <t>KF3</t>
  </si>
  <si>
    <t>KF4</t>
  </si>
  <si>
    <t>naar kwart finale:</t>
  </si>
  <si>
    <t>naar halve finale:</t>
  </si>
  <si>
    <t>naar finale:</t>
  </si>
  <si>
    <t>HF1</t>
  </si>
  <si>
    <t>HF2</t>
  </si>
  <si>
    <t>winnaar  KF1:</t>
  </si>
  <si>
    <t>winnaar  KF2:</t>
  </si>
  <si>
    <t>winnaar  KF3:</t>
  </si>
  <si>
    <t>winnaar  KF4:</t>
  </si>
  <si>
    <t>winnaar  HF1:</t>
  </si>
  <si>
    <t>winnaar  HF2:</t>
  </si>
  <si>
    <t>12 punten</t>
  </si>
  <si>
    <t>Achtste finale</t>
  </si>
  <si>
    <t>1A</t>
  </si>
  <si>
    <t>2B</t>
  </si>
  <si>
    <t>1C</t>
  </si>
  <si>
    <t>2D</t>
  </si>
  <si>
    <t>1B</t>
  </si>
  <si>
    <t>2A</t>
  </si>
  <si>
    <t>1D</t>
  </si>
  <si>
    <t>2C</t>
  </si>
  <si>
    <t>1E</t>
  </si>
  <si>
    <t>1F</t>
  </si>
  <si>
    <t>2E</t>
  </si>
  <si>
    <t>2F</t>
  </si>
  <si>
    <t>nr:3</t>
  </si>
  <si>
    <t>nr:4</t>
  </si>
  <si>
    <t>4 punten</t>
  </si>
  <si>
    <t>pt</t>
  </si>
  <si>
    <t>v</t>
  </si>
  <si>
    <t>t</t>
  </si>
  <si>
    <t>ds</t>
  </si>
  <si>
    <t>De poule eindstand wordt automatisch ingevuld</t>
  </si>
  <si>
    <t>Turkije</t>
  </si>
  <si>
    <t>Nederland</t>
  </si>
  <si>
    <t>Oostenrijk</t>
  </si>
  <si>
    <t>Tsjechië</t>
  </si>
  <si>
    <t>Schotland</t>
  </si>
  <si>
    <t>poule G:</t>
  </si>
  <si>
    <t>Poule H:</t>
  </si>
  <si>
    <t>Poule I:</t>
  </si>
  <si>
    <t>Poule J:</t>
  </si>
  <si>
    <t>poule K:</t>
  </si>
  <si>
    <t>Poule L:</t>
  </si>
  <si>
    <t>Poule G</t>
  </si>
  <si>
    <t>Poule H</t>
  </si>
  <si>
    <t>Poule I</t>
  </si>
  <si>
    <t>Poule J</t>
  </si>
  <si>
    <t>Poule K</t>
  </si>
  <si>
    <t>Poule L</t>
  </si>
  <si>
    <t>Mexico</t>
  </si>
  <si>
    <t>Zuid Afrika</t>
  </si>
  <si>
    <t>Zuid Korea</t>
  </si>
  <si>
    <t>4.00 u</t>
  </si>
  <si>
    <t>3.00 u</t>
  </si>
  <si>
    <t>Canada</t>
  </si>
  <si>
    <t>Qatar</t>
  </si>
  <si>
    <t>0.00 u</t>
  </si>
  <si>
    <t>Bosnië en Herz.</t>
  </si>
  <si>
    <t>Brazilië</t>
  </si>
  <si>
    <t>Marokko</t>
  </si>
  <si>
    <t>Haïti</t>
  </si>
  <si>
    <t>Paraguay</t>
  </si>
  <si>
    <t>Australië</t>
  </si>
  <si>
    <t>Curacao</t>
  </si>
  <si>
    <t>Ivoorkust</t>
  </si>
  <si>
    <t>Ecuador</t>
  </si>
  <si>
    <t>Japan</t>
  </si>
  <si>
    <t>Zweden</t>
  </si>
  <si>
    <t>Tunesië</t>
  </si>
  <si>
    <t>Egypte</t>
  </si>
  <si>
    <t>Iran</t>
  </si>
  <si>
    <t>Nieuw-Zeeland</t>
  </si>
  <si>
    <t>Kaapverdië</t>
  </si>
  <si>
    <t>Saoedi-Arabië</t>
  </si>
  <si>
    <t>Uruguay</t>
  </si>
  <si>
    <t>Senegal</t>
  </si>
  <si>
    <t>Irak</t>
  </si>
  <si>
    <t>Noorwegen</t>
  </si>
  <si>
    <t>Argentinië</t>
  </si>
  <si>
    <t>Algerije</t>
  </si>
  <si>
    <t>Jordanië</t>
  </si>
  <si>
    <t>Congo</t>
  </si>
  <si>
    <t>Oezbekistan</t>
  </si>
  <si>
    <t>Colombia</t>
  </si>
  <si>
    <t>Ghana</t>
  </si>
  <si>
    <t>Panama</t>
  </si>
  <si>
    <t>Ver. Staten</t>
  </si>
  <si>
    <t>6.00 u</t>
  </si>
  <si>
    <t>19.00 u</t>
  </si>
  <si>
    <t>1.00 u</t>
  </si>
  <si>
    <t>2.00 u</t>
  </si>
  <si>
    <t>22.00 u</t>
  </si>
  <si>
    <t>5.00 u</t>
  </si>
  <si>
    <t>23.00 u</t>
  </si>
  <si>
    <t>1.30 u</t>
  </si>
  <si>
    <t>1/16  finale</t>
  </si>
  <si>
    <t>22.30 u</t>
  </si>
  <si>
    <t>20.00 u</t>
  </si>
  <si>
    <t>3.30 u</t>
  </si>
  <si>
    <t>3A/B/C/D/F</t>
  </si>
  <si>
    <t>2I</t>
  </si>
  <si>
    <t>1I</t>
  </si>
  <si>
    <t>3C/D/F/G/H</t>
  </si>
  <si>
    <t>3C/E/F/H/I</t>
  </si>
  <si>
    <t>1L</t>
  </si>
  <si>
    <t>3E/H/I/J/K</t>
  </si>
  <si>
    <t>1G</t>
  </si>
  <si>
    <t>3A/E/H/I/J</t>
  </si>
  <si>
    <t>3B/E/F/I/J</t>
  </si>
  <si>
    <t>1H</t>
  </si>
  <si>
    <t>2J</t>
  </si>
  <si>
    <t>2K</t>
  </si>
  <si>
    <t>2L</t>
  </si>
  <si>
    <t>3E/F/G/I/J</t>
  </si>
  <si>
    <t>2G</t>
  </si>
  <si>
    <t>1J</t>
  </si>
  <si>
    <t>2H</t>
  </si>
  <si>
    <t>1K</t>
  </si>
  <si>
    <t>3D/E/I/J/L</t>
  </si>
  <si>
    <t>W1</t>
  </si>
  <si>
    <t>W2</t>
  </si>
  <si>
    <t>W3</t>
  </si>
  <si>
    <t>W4</t>
  </si>
  <si>
    <t>W5</t>
  </si>
  <si>
    <t>W6</t>
  </si>
  <si>
    <t>W7</t>
  </si>
  <si>
    <t>W8</t>
  </si>
  <si>
    <t>W9</t>
  </si>
  <si>
    <t>W10</t>
  </si>
  <si>
    <t>W11</t>
  </si>
  <si>
    <t>W12</t>
  </si>
  <si>
    <t>W13</t>
  </si>
  <si>
    <t>W14</t>
  </si>
  <si>
    <t>W15</t>
  </si>
  <si>
    <t>W16</t>
  </si>
  <si>
    <t>G</t>
  </si>
  <si>
    <t>H</t>
  </si>
  <si>
    <t>I</t>
  </si>
  <si>
    <t>J</t>
  </si>
  <si>
    <t>K</t>
  </si>
  <si>
    <t>L</t>
  </si>
  <si>
    <t>WK 2026</t>
  </si>
  <si>
    <t>Uitslag volledig correct voorspeld</t>
  </si>
  <si>
    <t>Uitslag niet volledig correct voorspeld</t>
  </si>
  <si>
    <t>Juiste aantal doelpunten thuisspelende ploeg</t>
  </si>
  <si>
    <t>1 punt</t>
  </si>
  <si>
    <t>Juiste aantal doelpunten uitspelende ploeg</t>
  </si>
  <si>
    <t>Juiste verschil aantal doelpunten tussen</t>
  </si>
  <si>
    <t>2 punten</t>
  </si>
  <si>
    <t>thuisspelende en uitspelende ploeg</t>
  </si>
  <si>
    <t>Juiste winnaar of gelijkspel</t>
  </si>
  <si>
    <t>Wereldkampioen</t>
  </si>
  <si>
    <t>naar achste finale:</t>
  </si>
  <si>
    <t>winnaar  W1:</t>
  </si>
  <si>
    <t>winnaar  W2:</t>
  </si>
  <si>
    <t>winnaar  W3:</t>
  </si>
  <si>
    <t>winnaar  W4:</t>
  </si>
  <si>
    <t>winnaar  W5:</t>
  </si>
  <si>
    <t>winnaar  W6:</t>
  </si>
  <si>
    <t>winnaar  W7:</t>
  </si>
  <si>
    <t>winnaar  W8:</t>
  </si>
  <si>
    <t>winnaar  W9:</t>
  </si>
  <si>
    <t>winnaar  W10:</t>
  </si>
  <si>
    <t>winnaar  W11:</t>
  </si>
  <si>
    <t>winnaar  W12:</t>
  </si>
  <si>
    <t>winnaar  W13:</t>
  </si>
  <si>
    <t>winnaar  W14:</t>
  </si>
  <si>
    <t>winnaar  W15:</t>
  </si>
  <si>
    <t>winnaar  W16:</t>
  </si>
  <si>
    <t>w1</t>
  </si>
  <si>
    <t>w4</t>
  </si>
  <si>
    <t>w3</t>
  </si>
  <si>
    <t>w6</t>
  </si>
  <si>
    <t>w2</t>
  </si>
  <si>
    <t>w5</t>
  </si>
  <si>
    <t>w7</t>
  </si>
  <si>
    <t>w8</t>
  </si>
  <si>
    <t>w12</t>
  </si>
  <si>
    <t>w11</t>
  </si>
  <si>
    <t>w10</t>
  </si>
  <si>
    <t>w9</t>
  </si>
  <si>
    <t>w15</t>
  </si>
  <si>
    <t>w14</t>
  </si>
  <si>
    <t>w13</t>
  </si>
  <si>
    <t>w16</t>
  </si>
  <si>
    <t>3e/4e</t>
  </si>
  <si>
    <t>Uitslag</t>
  </si>
  <si>
    <r>
      <t xml:space="preserve">Het is de bedoeling dat op het formulier </t>
    </r>
    <r>
      <rPr>
        <b/>
        <sz val="11"/>
        <rFont val="Times New Roman"/>
        <family val="1"/>
      </rPr>
      <t xml:space="preserve">(Tabblad Invulformulier) </t>
    </r>
    <r>
      <rPr>
        <sz val="11"/>
        <rFont val="Times New Roman"/>
        <family val="1"/>
      </rPr>
      <t xml:space="preserve"> alle uitslagen en landen die in een volgende ronde komen worden voorspeld .  Met deze voorspellingen kunnen punten worden verkregen .Het gehele toernooi dient in één keer te worden voorspeld.</t>
    </r>
  </si>
  <si>
    <t>De stand in de poule wordt automatisch ingevuld aan de hand van jouw uitslagen, maar kun je zelf wel wijzigen. Dit geldt ook voor de vervolgwedstrijden, zodat je niet hoeft te puzzelen. Bij de keuze van het land dat verder gaat, kan via het pijltje dat rechts naast het vakje verschijnt (als je op het vakje gaat staan) de juiste keuze worden gemaakt.</t>
  </si>
  <si>
    <t>De puntenverdeling is als volgt :</t>
  </si>
  <si>
    <t>kwart finalisten</t>
  </si>
  <si>
    <t>halve finalisten</t>
  </si>
  <si>
    <t>finalisten</t>
  </si>
  <si>
    <t>Kampioen</t>
  </si>
  <si>
    <t xml:space="preserve">Ook als je na de 1e ronde niet de goede landen hebt, kun je voor iedere wedstrijd 10 punten verdienen. Bij een eventuele verlenging, telt de stand na de verlenging (zonder strafschoppen). </t>
  </si>
  <si>
    <t>Alleen bij de nr 1 t/m 4 van de poule, dienen de landen op de juiste plaats te staan. Bij de voorspelling van de achtste- kwart- halve- finalisten hoeft dit niet meer.</t>
  </si>
  <si>
    <t>nr 1 t/m 4 in eindstand groep op de juiste plaats</t>
  </si>
  <si>
    <t>per land</t>
  </si>
  <si>
    <t>achtste finalisten</t>
  </si>
  <si>
    <t>8 punten</t>
  </si>
  <si>
    <t>Het volledig ingevulde formulier kun je mailen naar berry.engelen68@gmail.com of f.buiting2@chello.nl</t>
  </si>
  <si>
    <t>Volledig ingevulde formulier mailen naar berry.engelen68@gmail.com of f.buiting2@chello.nl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</si>
</sst>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W58&quot;* @\ \-"/>
    <numFmt numFmtId="166" formatCode="@* &quot;W57&quot;"/>
    <numFmt numFmtId="167" formatCode="&quot;W59&quot;* @\ \-"/>
    <numFmt numFmtId="168" formatCode="@* &quot;W60&quot;"/>
  </numFmts>
  <fonts count="25" x14ac:knownFonts="1">
    <font>
      <sz val="10"/>
      <name val="Arial"/>
    </font>
    <font>
      <sz val="10"/>
      <name val="Arial"/>
      <family val="2"/>
    </font>
    <font>
      <sz val="10"/>
      <name val="Arial"/>
      <family val="2"/>
    </font>
    <font>
      <sz val="18"/>
      <name val="Arial"/>
      <family val="2"/>
    </font>
    <font>
      <b/>
      <sz val="10"/>
      <name val="Arial"/>
      <family val="2"/>
    </font>
    <font>
      <b/>
      <sz val="14"/>
      <name val="Arial"/>
      <family val="2"/>
    </font>
    <font>
      <b/>
      <sz val="10"/>
      <color indexed="10"/>
      <name val="Arial"/>
      <family val="2"/>
    </font>
    <font>
      <b/>
      <sz val="10"/>
      <color indexed="12"/>
      <name val="Arial"/>
      <family val="2"/>
    </font>
    <font>
      <sz val="10"/>
      <color indexed="9"/>
      <name val="Arial"/>
      <family val="2"/>
    </font>
    <font>
      <sz val="9"/>
      <name val="Verdana"/>
      <family val="2"/>
    </font>
    <font>
      <sz val="12"/>
      <name val="Arial"/>
      <family val="2"/>
    </font>
    <font>
      <sz val="10"/>
      <color indexed="9"/>
      <name val="Arial"/>
      <family val="2"/>
    </font>
    <font>
      <sz val="9"/>
      <color indexed="9"/>
      <name val="Verdana"/>
      <family val="2"/>
    </font>
    <font>
      <sz val="6"/>
      <name val="Arial"/>
      <family val="2"/>
    </font>
    <font>
      <sz val="9"/>
      <name val="Arial"/>
      <family val="2"/>
    </font>
    <font>
      <sz val="11"/>
      <name val="Arial"/>
      <family val="2"/>
    </font>
    <font>
      <sz val="8"/>
      <name val="Arial"/>
      <family val="2"/>
    </font>
    <font>
      <sz val="7"/>
      <name val="Arial"/>
      <family val="2"/>
    </font>
    <font>
      <sz val="11"/>
      <name val="Times New Roman"/>
      <family val="1"/>
    </font>
    <font>
      <b/>
      <sz val="14"/>
      <color indexed="10"/>
      <name val="Times New Roman"/>
      <family val="1"/>
    </font>
    <font>
      <b/>
      <sz val="11"/>
      <name val="Times New Roman"/>
      <family val="1"/>
    </font>
    <font>
      <sz val="12"/>
      <name val="Times New Roman"/>
      <family val="1"/>
    </font>
    <font>
      <b/>
      <i/>
      <sz val="10"/>
      <name val="Times New Roman"/>
      <family val="1"/>
    </font>
    <font>
      <b/>
      <i/>
      <sz val="14"/>
      <name val="Colonna MT"/>
      <family val="5"/>
    </font>
    <font>
      <sz val="10"/>
      <name val="Times New Roman"/>
      <family val="1"/>
    </font>
  </fonts>
  <fills count="1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00"/>
        <bgColor indexed="64"/>
      </patternFill>
    </fill>
    <fill>
      <patternFill patternType="solid">
        <fgColor rgb="FF00B0F0"/>
        <bgColor indexed="64"/>
      </patternFill>
    </fill>
    <fill>
      <patternFill patternType="solid">
        <fgColor rgb="FFFFCC99"/>
        <bgColor indexed="64"/>
      </patternFill>
    </fill>
    <fill>
      <patternFill patternType="solid">
        <fgColor rgb="FFCCFFCC"/>
        <bgColor indexed="64"/>
      </patternFill>
    </fill>
    <fill>
      <patternFill patternType="solid">
        <fgColor rgb="FFCCFFFF"/>
        <bgColor indexed="64"/>
      </patternFill>
    </fill>
    <fill>
      <patternFill patternType="solid">
        <fgColor rgb="FFFFCC00"/>
        <bgColor indexed="64"/>
      </patternFill>
    </fill>
    <fill>
      <patternFill patternType="solid">
        <fgColor rgb="FFFF99CC"/>
        <bgColor indexed="64"/>
      </patternFill>
    </fill>
    <fill>
      <patternFill patternType="solid">
        <fgColor rgb="FF00FF00"/>
        <bgColor indexed="64"/>
      </patternFill>
    </fill>
    <fill>
      <patternFill patternType="solid">
        <fgColor rgb="FFFFFF99"/>
        <bgColor indexed="64"/>
      </patternFill>
    </fill>
    <fill>
      <patternFill patternType="solid">
        <fgColor indexed="45"/>
        <bgColor indexed="64"/>
      </patternFill>
    </fill>
    <fill>
      <patternFill patternType="solid">
        <fgColor rgb="FFFF0000"/>
        <bgColor indexed="64"/>
      </patternFill>
    </fill>
    <fill>
      <patternFill patternType="solid">
        <fgColor rgb="FF9933FF"/>
        <bgColor indexed="64"/>
      </patternFill>
    </fill>
    <fill>
      <patternFill patternType="solid">
        <fgColor rgb="FF009999"/>
        <bgColor indexed="64"/>
      </patternFill>
    </fill>
    <fill>
      <patternFill patternType="solid">
        <fgColor theme="5" tint="0.59999389629810485"/>
        <bgColor indexed="64"/>
      </patternFill>
    </fill>
    <fill>
      <patternFill patternType="solid">
        <fgColor theme="6" tint="0.59999389629810485"/>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auto="1"/>
      </left>
      <right/>
      <top style="thin">
        <color auto="1"/>
      </top>
      <bottom/>
      <diagonal/>
    </border>
    <border>
      <left/>
      <right/>
      <top style="thin">
        <color auto="1"/>
      </top>
      <bottom/>
      <diagonal/>
    </border>
    <border>
      <left style="thin">
        <color auto="1"/>
      </left>
      <right/>
      <top style="thin">
        <color auto="1"/>
      </top>
      <bottom/>
      <diagonal/>
    </border>
    <border>
      <left/>
      <right style="double">
        <color auto="1"/>
      </right>
      <top style="thin">
        <color auto="1"/>
      </top>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right style="thin">
        <color auto="1"/>
      </right>
      <top style="double">
        <color auto="1"/>
      </top>
      <bottom style="double">
        <color auto="1"/>
      </bottom>
      <diagonal/>
    </border>
    <border>
      <left/>
      <right style="thin">
        <color auto="1"/>
      </right>
      <top style="double">
        <color auto="1"/>
      </top>
      <bottom style="thin">
        <color auto="1"/>
      </bottom>
      <diagonal/>
    </border>
    <border>
      <left/>
      <right style="thin">
        <color auto="1"/>
      </right>
      <top style="thin">
        <color auto="1"/>
      </top>
      <bottom style="double">
        <color auto="1"/>
      </bottom>
      <diagonal/>
    </border>
    <border>
      <left style="thin">
        <color auto="1"/>
      </left>
      <right/>
      <top style="double">
        <color auto="1"/>
      </top>
      <bottom style="double">
        <color auto="1"/>
      </bottom>
      <diagonal/>
    </border>
    <border>
      <left style="thin">
        <color auto="1"/>
      </left>
      <right/>
      <top style="double">
        <color auto="1"/>
      </top>
      <bottom style="thin">
        <color auto="1"/>
      </bottom>
      <diagonal/>
    </border>
    <border>
      <left style="thin">
        <color auto="1"/>
      </left>
      <right/>
      <top style="thin">
        <color auto="1"/>
      </top>
      <bottom style="double">
        <color auto="1"/>
      </bottom>
      <diagonal/>
    </border>
    <border>
      <left/>
      <right style="thin">
        <color indexed="64"/>
      </right>
      <top style="thin">
        <color indexed="64"/>
      </top>
      <bottom/>
      <diagonal/>
    </border>
    <border>
      <left/>
      <right style="thin">
        <color indexed="64"/>
      </right>
      <top/>
      <bottom style="thin">
        <color auto="1"/>
      </bottom>
      <diagonal/>
    </border>
    <border>
      <left/>
      <right/>
      <top style="double">
        <color auto="1"/>
      </top>
      <bottom/>
      <diagonal/>
    </border>
  </borders>
  <cellStyleXfs count="2">
    <xf numFmtId="0" fontId="0" fillId="0" borderId="0"/>
    <xf numFmtId="0" fontId="1" fillId="0" borderId="0"/>
  </cellStyleXfs>
  <cellXfs count="251">
    <xf numFmtId="0" fontId="0" fillId="0" borderId="0" xfId="0"/>
    <xf numFmtId="0" fontId="6" fillId="0" borderId="0" xfId="0" applyFont="1"/>
    <xf numFmtId="0" fontId="2" fillId="0" borderId="4" xfId="0" applyFont="1" applyBorder="1"/>
    <xf numFmtId="0" fontId="2" fillId="2" borderId="5" xfId="0" applyFont="1" applyFill="1" applyBorder="1" applyAlignment="1" applyProtection="1">
      <alignment horizontal="center"/>
      <protection locked="0"/>
    </xf>
    <xf numFmtId="0" fontId="2" fillId="0" borderId="6" xfId="0" applyFont="1" applyBorder="1" applyAlignment="1">
      <alignment horizontal="center"/>
    </xf>
    <xf numFmtId="0" fontId="2" fillId="0" borderId="0" xfId="0" applyFont="1"/>
    <xf numFmtId="0" fontId="2" fillId="0" borderId="1" xfId="0" applyFont="1" applyBorder="1"/>
    <xf numFmtId="0" fontId="2" fillId="0" borderId="2" xfId="0" applyFont="1" applyBorder="1" applyAlignment="1">
      <alignment horizontal="center"/>
    </xf>
    <xf numFmtId="0" fontId="2" fillId="0" borderId="0" xfId="0" applyFont="1" applyAlignment="1">
      <alignment horizontal="center"/>
    </xf>
    <xf numFmtId="49" fontId="2" fillId="0" borderId="0" xfId="0" applyNumberFormat="1" applyFont="1" applyAlignment="1">
      <alignment horizontal="center"/>
    </xf>
    <xf numFmtId="49" fontId="4" fillId="0" borderId="0" xfId="0" applyNumberFormat="1" applyFont="1" applyAlignment="1">
      <alignment horizontal="center"/>
    </xf>
    <xf numFmtId="1" fontId="2" fillId="0" borderId="0" xfId="0" applyNumberFormat="1" applyFont="1" applyAlignment="1">
      <alignment horizontal="center"/>
    </xf>
    <xf numFmtId="49" fontId="7" fillId="0" borderId="12" xfId="0" applyNumberFormat="1" applyFont="1" applyBorder="1" applyAlignment="1">
      <alignment horizontal="center"/>
    </xf>
    <xf numFmtId="0" fontId="8" fillId="0" borderId="0" xfId="0" applyFont="1"/>
    <xf numFmtId="0" fontId="4" fillId="0" borderId="0" xfId="0" applyFont="1" applyAlignment="1">
      <alignment horizontal="center"/>
    </xf>
    <xf numFmtId="49" fontId="7" fillId="0" borderId="13" xfId="0" applyNumberFormat="1" applyFont="1" applyBorder="1" applyAlignment="1">
      <alignment horizontal="center"/>
    </xf>
    <xf numFmtId="0" fontId="2" fillId="2" borderId="1"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8" fillId="0" borderId="0" xfId="0" applyFont="1" applyAlignment="1">
      <alignment horizontal="center"/>
    </xf>
    <xf numFmtId="0" fontId="4" fillId="0" borderId="0" xfId="0" applyFont="1"/>
    <xf numFmtId="1" fontId="2" fillId="0" borderId="0" xfId="0" applyNumberFormat="1" applyFont="1"/>
    <xf numFmtId="164" fontId="11" fillId="0" borderId="0" xfId="0" applyNumberFormat="1" applyFont="1" applyProtection="1">
      <protection hidden="1"/>
    </xf>
    <xf numFmtId="0" fontId="11" fillId="0" borderId="0" xfId="0" applyFont="1" applyProtection="1">
      <protection hidden="1"/>
    </xf>
    <xf numFmtId="165" fontId="12" fillId="0" borderId="0" xfId="0" applyNumberFormat="1" applyFont="1" applyAlignment="1" applyProtection="1">
      <alignment horizontal="right"/>
      <protection hidden="1"/>
    </xf>
    <xf numFmtId="167" fontId="12" fillId="0" borderId="0" xfId="0" applyNumberFormat="1" applyFont="1" applyAlignment="1" applyProtection="1">
      <alignment horizontal="right"/>
      <protection hidden="1"/>
    </xf>
    <xf numFmtId="0" fontId="2" fillId="0" borderId="0" xfId="0" applyFont="1" applyAlignment="1" applyProtection="1">
      <alignment horizontal="center"/>
      <protection locked="0"/>
    </xf>
    <xf numFmtId="0" fontId="11" fillId="0" borderId="0" xfId="0" applyFont="1"/>
    <xf numFmtId="0" fontId="1" fillId="0" borderId="1" xfId="0" applyFont="1" applyBorder="1"/>
    <xf numFmtId="0" fontId="0" fillId="4" borderId="1" xfId="0" applyFill="1" applyBorder="1"/>
    <xf numFmtId="0" fontId="0" fillId="4" borderId="3" xfId="0" applyFill="1" applyBorder="1"/>
    <xf numFmtId="0" fontId="0" fillId="5" borderId="1" xfId="0" applyFill="1" applyBorder="1"/>
    <xf numFmtId="0" fontId="0" fillId="5" borderId="3" xfId="0" applyFill="1" applyBorder="1"/>
    <xf numFmtId="49" fontId="7" fillId="0" borderId="0" xfId="0" applyNumberFormat="1" applyFont="1" applyAlignment="1">
      <alignment horizontal="center"/>
    </xf>
    <xf numFmtId="0" fontId="1" fillId="0" borderId="0" xfId="0" quotePrefix="1" applyFont="1" applyAlignment="1">
      <alignment horizontal="center"/>
    </xf>
    <xf numFmtId="0" fontId="1" fillId="0" borderId="12" xfId="0" applyFont="1" applyBorder="1" applyAlignment="1">
      <alignment horizontal="center"/>
    </xf>
    <xf numFmtId="0" fontId="13" fillId="0" borderId="0" xfId="0" applyFont="1" applyAlignment="1">
      <alignment horizontal="center"/>
    </xf>
    <xf numFmtId="0" fontId="1" fillId="0" borderId="0" xfId="0" applyFont="1" applyAlignment="1">
      <alignment horizontal="center"/>
    </xf>
    <xf numFmtId="164" fontId="11" fillId="0" borderId="0" xfId="0" applyNumberFormat="1" applyFont="1" applyAlignment="1" applyProtection="1">
      <alignment shrinkToFit="1"/>
      <protection hidden="1"/>
    </xf>
    <xf numFmtId="0" fontId="1" fillId="0" borderId="0" xfId="0" applyFont="1"/>
    <xf numFmtId="0" fontId="1" fillId="4" borderId="9" xfId="0" applyFont="1" applyFill="1" applyBorder="1"/>
    <xf numFmtId="0" fontId="1" fillId="4" borderId="11" xfId="0" applyFont="1" applyFill="1" applyBorder="1"/>
    <xf numFmtId="0" fontId="1" fillId="5" borderId="9" xfId="0" applyFont="1" applyFill="1" applyBorder="1"/>
    <xf numFmtId="0" fontId="1" fillId="5" borderId="11" xfId="0" applyFont="1" applyFill="1" applyBorder="1"/>
    <xf numFmtId="0" fontId="0" fillId="0" borderId="0" xfId="0" applyAlignment="1">
      <alignment horizontal="center"/>
    </xf>
    <xf numFmtId="166" fontId="9" fillId="0" borderId="0" xfId="0" applyNumberFormat="1" applyFont="1" applyAlignment="1">
      <alignment horizontal="center"/>
    </xf>
    <xf numFmtId="168" fontId="9" fillId="0" borderId="0" xfId="0" applyNumberFormat="1" applyFont="1" applyAlignment="1">
      <alignment horizontal="center"/>
    </xf>
    <xf numFmtId="0" fontId="0" fillId="6" borderId="14" xfId="0" applyFill="1" applyBorder="1" applyAlignment="1">
      <alignment horizontal="center"/>
    </xf>
    <xf numFmtId="0" fontId="0" fillId="6" borderId="9" xfId="0" applyFill="1" applyBorder="1" applyAlignment="1">
      <alignment horizontal="center"/>
    </xf>
    <xf numFmtId="0" fontId="0" fillId="6" borderId="11" xfId="0" applyFill="1" applyBorder="1" applyAlignment="1">
      <alignment horizontal="center"/>
    </xf>
    <xf numFmtId="0" fontId="0" fillId="0" borderId="0" xfId="0" applyAlignment="1">
      <alignment horizontal="right"/>
    </xf>
    <xf numFmtId="0" fontId="1" fillId="11" borderId="9" xfId="0" applyFont="1" applyFill="1" applyBorder="1"/>
    <xf numFmtId="0" fontId="0" fillId="8" borderId="24" xfId="0" applyFill="1" applyBorder="1" applyAlignment="1">
      <alignment horizontal="center"/>
    </xf>
    <xf numFmtId="0" fontId="0" fillId="8" borderId="12" xfId="0" applyFill="1" applyBorder="1" applyAlignment="1">
      <alignment horizontal="center"/>
    </xf>
    <xf numFmtId="0" fontId="0" fillId="8" borderId="25" xfId="0" applyFill="1" applyBorder="1" applyAlignment="1">
      <alignment horizontal="center"/>
    </xf>
    <xf numFmtId="0" fontId="0" fillId="8" borderId="26" xfId="0" applyFill="1" applyBorder="1" applyAlignment="1">
      <alignment horizontal="center"/>
    </xf>
    <xf numFmtId="0" fontId="0" fillId="8" borderId="27" xfId="0" applyFill="1" applyBorder="1" applyAlignment="1">
      <alignment horizontal="center"/>
    </xf>
    <xf numFmtId="0" fontId="0" fillId="8" borderId="28" xfId="0" applyFill="1" applyBorder="1" applyAlignment="1">
      <alignment horizontal="center"/>
    </xf>
    <xf numFmtId="0" fontId="0" fillId="8" borderId="29" xfId="0" applyFill="1" applyBorder="1" applyAlignment="1">
      <alignment horizontal="center"/>
    </xf>
    <xf numFmtId="0" fontId="0" fillId="8" borderId="13" xfId="0" applyFill="1" applyBorder="1" applyAlignment="1">
      <alignment horizontal="center"/>
    </xf>
    <xf numFmtId="0" fontId="0" fillId="8" borderId="30" xfId="0" applyFill="1" applyBorder="1" applyAlignment="1">
      <alignment horizontal="center"/>
    </xf>
    <xf numFmtId="0" fontId="0" fillId="7" borderId="31" xfId="0" applyFill="1" applyBorder="1" applyAlignment="1">
      <alignment horizontal="center"/>
    </xf>
    <xf numFmtId="0" fontId="0" fillId="7" borderId="32" xfId="0" applyFill="1" applyBorder="1" applyAlignment="1">
      <alignment horizontal="center"/>
    </xf>
    <xf numFmtId="0" fontId="0" fillId="7" borderId="33" xfId="0" applyFill="1" applyBorder="1" applyAlignment="1">
      <alignment horizontal="center"/>
    </xf>
    <xf numFmtId="0" fontId="4" fillId="0" borderId="0" xfId="0" applyFont="1" applyAlignment="1">
      <alignment horizontal="center" vertical="center"/>
    </xf>
    <xf numFmtId="0" fontId="7" fillId="0" borderId="0" xfId="0" applyFont="1" applyAlignment="1">
      <alignment horizontal="center"/>
    </xf>
    <xf numFmtId="164" fontId="4" fillId="0" borderId="12" xfId="0" applyNumberFormat="1" applyFont="1" applyBorder="1" applyAlignment="1">
      <alignment horizontal="center"/>
    </xf>
    <xf numFmtId="0" fontId="2" fillId="0" borderId="2" xfId="0" applyFont="1" applyBorder="1"/>
    <xf numFmtId="0" fontId="1" fillId="0" borderId="3" xfId="0" applyFont="1" applyBorder="1"/>
    <xf numFmtId="0" fontId="1" fillId="0" borderId="2" xfId="0" applyFont="1" applyBorder="1"/>
    <xf numFmtId="0" fontId="2" fillId="0" borderId="0" xfId="0" applyFont="1" applyAlignment="1" applyProtection="1">
      <alignment horizontal="center"/>
      <protection hidden="1"/>
    </xf>
    <xf numFmtId="0" fontId="0" fillId="0" borderId="2" xfId="0" applyBorder="1"/>
    <xf numFmtId="0" fontId="1" fillId="9" borderId="9" xfId="0" applyFont="1" applyFill="1" applyBorder="1"/>
    <xf numFmtId="0" fontId="1" fillId="9" borderId="11" xfId="0" applyFont="1" applyFill="1" applyBorder="1"/>
    <xf numFmtId="0" fontId="0" fillId="9" borderId="1" xfId="0" applyFill="1" applyBorder="1"/>
    <xf numFmtId="0" fontId="0" fillId="9" borderId="3" xfId="0" applyFill="1" applyBorder="1"/>
    <xf numFmtId="0" fontId="1" fillId="0" borderId="2" xfId="0" applyFont="1" applyBorder="1" applyAlignment="1">
      <alignment horizontal="center"/>
    </xf>
    <xf numFmtId="0" fontId="0" fillId="11" borderId="1" xfId="0" applyFill="1" applyBorder="1"/>
    <xf numFmtId="0" fontId="1" fillId="11" borderId="2" xfId="0" applyFont="1" applyFill="1" applyBorder="1" applyAlignment="1" applyProtection="1">
      <alignment horizontal="center"/>
      <protection hidden="1"/>
    </xf>
    <xf numFmtId="0" fontId="0" fillId="11" borderId="3" xfId="0" applyFill="1" applyBorder="1"/>
    <xf numFmtId="0" fontId="0" fillId="8" borderId="1" xfId="0" applyFill="1" applyBorder="1"/>
    <xf numFmtId="0" fontId="1" fillId="8" borderId="2" xfId="0" applyFont="1" applyFill="1" applyBorder="1" applyAlignment="1" applyProtection="1">
      <alignment horizontal="center"/>
      <protection hidden="1"/>
    </xf>
    <xf numFmtId="0" fontId="0" fillId="8" borderId="3" xfId="0" applyFill="1" applyBorder="1"/>
    <xf numFmtId="0" fontId="1" fillId="9" borderId="2" xfId="0" applyFont="1" applyFill="1" applyBorder="1" applyAlignment="1" applyProtection="1">
      <alignment horizontal="center"/>
      <protection hidden="1"/>
    </xf>
    <xf numFmtId="0" fontId="1" fillId="5" borderId="2" xfId="0" applyFont="1" applyFill="1" applyBorder="1" applyAlignment="1" applyProtection="1">
      <alignment horizontal="center"/>
      <protection hidden="1"/>
    </xf>
    <xf numFmtId="0" fontId="1" fillId="4" borderId="2" xfId="0" applyFont="1" applyFill="1" applyBorder="1" applyAlignment="1" applyProtection="1">
      <alignment horizontal="center"/>
      <protection hidden="1"/>
    </xf>
    <xf numFmtId="0" fontId="1" fillId="11" borderId="7" xfId="0" applyFont="1" applyFill="1" applyBorder="1"/>
    <xf numFmtId="0" fontId="1" fillId="11" borderId="11" xfId="0" applyFont="1" applyFill="1" applyBorder="1"/>
    <xf numFmtId="0" fontId="1" fillId="8" borderId="14" xfId="0" applyFont="1" applyFill="1" applyBorder="1"/>
    <xf numFmtId="0" fontId="1" fillId="8" borderId="9" xfId="0" applyFont="1" applyFill="1" applyBorder="1"/>
    <xf numFmtId="0" fontId="1" fillId="8" borderId="11" xfId="0" applyFont="1" applyFill="1" applyBorder="1"/>
    <xf numFmtId="0" fontId="1" fillId="10" borderId="7" xfId="0" applyFont="1" applyFill="1" applyBorder="1"/>
    <xf numFmtId="0" fontId="1" fillId="13" borderId="9" xfId="0" applyFont="1" applyFill="1" applyBorder="1"/>
    <xf numFmtId="0" fontId="1" fillId="13" borderId="11" xfId="0" applyFont="1" applyFill="1" applyBorder="1"/>
    <xf numFmtId="0" fontId="1" fillId="5" borderId="7" xfId="0" applyFont="1" applyFill="1" applyBorder="1"/>
    <xf numFmtId="0" fontId="0" fillId="14" borderId="1" xfId="0" applyFill="1" applyBorder="1"/>
    <xf numFmtId="0" fontId="1" fillId="14" borderId="2" xfId="0" applyFont="1" applyFill="1" applyBorder="1" applyAlignment="1" applyProtection="1">
      <alignment horizontal="center"/>
      <protection hidden="1"/>
    </xf>
    <xf numFmtId="0" fontId="0" fillId="14" borderId="3" xfId="0" applyFill="1" applyBorder="1"/>
    <xf numFmtId="0" fontId="1" fillId="14" borderId="7" xfId="0" applyFont="1" applyFill="1" applyBorder="1"/>
    <xf numFmtId="0" fontId="1" fillId="14" borderId="9" xfId="0" applyFont="1" applyFill="1" applyBorder="1"/>
    <xf numFmtId="0" fontId="1" fillId="14" borderId="11" xfId="0" applyFont="1" applyFill="1" applyBorder="1"/>
    <xf numFmtId="0" fontId="0" fillId="15" borderId="1" xfId="0" applyFill="1" applyBorder="1"/>
    <xf numFmtId="0" fontId="1" fillId="15" borderId="2" xfId="0" applyFont="1" applyFill="1" applyBorder="1" applyAlignment="1" applyProtection="1">
      <alignment horizontal="center"/>
      <protection hidden="1"/>
    </xf>
    <xf numFmtId="0" fontId="0" fillId="15" borderId="3" xfId="0" applyFill="1" applyBorder="1"/>
    <xf numFmtId="0" fontId="1" fillId="15" borderId="14" xfId="0" applyFont="1" applyFill="1" applyBorder="1"/>
    <xf numFmtId="0" fontId="1" fillId="15" borderId="9" xfId="0" applyFont="1" applyFill="1" applyBorder="1"/>
    <xf numFmtId="0" fontId="1" fillId="15" borderId="11" xfId="0" applyFont="1" applyFill="1" applyBorder="1"/>
    <xf numFmtId="0" fontId="0" fillId="16" borderId="1" xfId="0" applyFill="1" applyBorder="1"/>
    <xf numFmtId="0" fontId="1" fillId="16" borderId="2" xfId="0" applyFont="1" applyFill="1" applyBorder="1" applyAlignment="1" applyProtection="1">
      <alignment horizontal="center"/>
      <protection hidden="1"/>
    </xf>
    <xf numFmtId="0" fontId="0" fillId="16" borderId="3" xfId="0" applyFill="1" applyBorder="1"/>
    <xf numFmtId="0" fontId="1" fillId="16" borderId="7" xfId="0" applyFont="1" applyFill="1" applyBorder="1"/>
    <xf numFmtId="0" fontId="1" fillId="16" borderId="9" xfId="0" applyFont="1" applyFill="1" applyBorder="1"/>
    <xf numFmtId="0" fontId="1" fillId="16" borderId="11" xfId="0" applyFont="1" applyFill="1" applyBorder="1"/>
    <xf numFmtId="0" fontId="1" fillId="4" borderId="7" xfId="0" applyFont="1" applyFill="1" applyBorder="1"/>
    <xf numFmtId="0" fontId="1" fillId="9" borderId="14" xfId="0" applyFont="1" applyFill="1" applyBorder="1"/>
    <xf numFmtId="0" fontId="0" fillId="12" borderId="1" xfId="0" applyFill="1" applyBorder="1"/>
    <xf numFmtId="0" fontId="1" fillId="12" borderId="2" xfId="0" applyFont="1" applyFill="1" applyBorder="1" applyAlignment="1" applyProtection="1">
      <alignment horizontal="center"/>
      <protection hidden="1"/>
    </xf>
    <xf numFmtId="0" fontId="0" fillId="12" borderId="3" xfId="0" applyFill="1" applyBorder="1"/>
    <xf numFmtId="0" fontId="1" fillId="12" borderId="7" xfId="0" applyFont="1" applyFill="1" applyBorder="1"/>
    <xf numFmtId="0" fontId="1" fillId="12" borderId="9" xfId="0" applyFont="1" applyFill="1" applyBorder="1"/>
    <xf numFmtId="0" fontId="1" fillId="12" borderId="11" xfId="0" applyFont="1" applyFill="1" applyBorder="1"/>
    <xf numFmtId="0" fontId="0" fillId="17" borderId="1" xfId="0" applyFill="1" applyBorder="1"/>
    <xf numFmtId="0" fontId="1" fillId="17" borderId="2" xfId="0" applyFont="1" applyFill="1" applyBorder="1" applyAlignment="1" applyProtection="1">
      <alignment horizontal="center"/>
      <protection hidden="1"/>
    </xf>
    <xf numFmtId="0" fontId="0" fillId="17" borderId="3" xfId="0" applyFill="1" applyBorder="1"/>
    <xf numFmtId="0" fontId="1" fillId="17" borderId="7" xfId="0" applyFont="1" applyFill="1" applyBorder="1"/>
    <xf numFmtId="0" fontId="1" fillId="17" borderId="9" xfId="0" applyFont="1" applyFill="1" applyBorder="1"/>
    <xf numFmtId="0" fontId="1" fillId="17" borderId="11" xfId="0" applyFont="1" applyFill="1" applyBorder="1"/>
    <xf numFmtId="0" fontId="0" fillId="18" borderId="1" xfId="0" applyFill="1" applyBorder="1"/>
    <xf numFmtId="0" fontId="1" fillId="18" borderId="2" xfId="0" applyFont="1" applyFill="1" applyBorder="1" applyAlignment="1" applyProtection="1">
      <alignment horizontal="center"/>
      <protection hidden="1"/>
    </xf>
    <xf numFmtId="0" fontId="0" fillId="18" borderId="3" xfId="0" applyFill="1" applyBorder="1"/>
    <xf numFmtId="0" fontId="1" fillId="18" borderId="14" xfId="0" applyFont="1" applyFill="1" applyBorder="1"/>
    <xf numFmtId="0" fontId="1" fillId="18" borderId="9" xfId="0" applyFont="1" applyFill="1" applyBorder="1"/>
    <xf numFmtId="0" fontId="1" fillId="18" borderId="11" xfId="0" applyFont="1" applyFill="1" applyBorder="1"/>
    <xf numFmtId="0" fontId="1" fillId="0" borderId="3" xfId="0" applyFont="1" applyBorder="1" applyAlignment="1">
      <alignment horizontal="right"/>
    </xf>
    <xf numFmtId="0" fontId="0" fillId="0" borderId="6" xfId="0" applyBorder="1"/>
    <xf numFmtId="0" fontId="1" fillId="10" borderId="9" xfId="0" applyFont="1" applyFill="1" applyBorder="1"/>
    <xf numFmtId="0" fontId="0" fillId="10" borderId="1" xfId="0" applyFill="1" applyBorder="1"/>
    <xf numFmtId="0" fontId="1" fillId="10" borderId="2" xfId="0" applyFont="1" applyFill="1" applyBorder="1" applyAlignment="1" applyProtection="1">
      <alignment horizontal="center"/>
      <protection hidden="1"/>
    </xf>
    <xf numFmtId="0" fontId="0" fillId="10" borderId="3" xfId="0" applyFill="1" applyBorder="1"/>
    <xf numFmtId="0" fontId="14" fillId="0" borderId="0" xfId="0" quotePrefix="1" applyFont="1" applyAlignment="1">
      <alignment horizontal="center"/>
    </xf>
    <xf numFmtId="0" fontId="1" fillId="0" borderId="0" xfId="0" applyFont="1" applyAlignment="1">
      <alignment horizontal="right"/>
    </xf>
    <xf numFmtId="0" fontId="3" fillId="0" borderId="0" xfId="0" applyFont="1" applyAlignment="1">
      <alignment vertical="center"/>
    </xf>
    <xf numFmtId="0" fontId="0" fillId="0" borderId="35" xfId="0" applyBorder="1"/>
    <xf numFmtId="0" fontId="0" fillId="0" borderId="2" xfId="0" applyBorder="1" applyAlignment="1">
      <alignment vertical="center"/>
    </xf>
    <xf numFmtId="0" fontId="0" fillId="0" borderId="0" xfId="0" applyAlignment="1">
      <alignment vertical="center"/>
    </xf>
    <xf numFmtId="0" fontId="10" fillId="0" borderId="0" xfId="0" applyFont="1" applyAlignment="1">
      <alignment vertical="center"/>
    </xf>
    <xf numFmtId="0" fontId="15" fillId="0" borderId="40" xfId="0" applyFont="1" applyBorder="1" applyAlignment="1">
      <alignment vertical="center"/>
    </xf>
    <xf numFmtId="0" fontId="0" fillId="0" borderId="41" xfId="0" applyBorder="1"/>
    <xf numFmtId="0" fontId="0" fillId="0" borderId="42" xfId="0" applyBorder="1"/>
    <xf numFmtId="0" fontId="15" fillId="0" borderId="43" xfId="0" applyFont="1" applyBorder="1" applyAlignment="1">
      <alignment vertical="center"/>
    </xf>
    <xf numFmtId="0" fontId="0" fillId="0" borderId="44" xfId="0" applyBorder="1"/>
    <xf numFmtId="0" fontId="0" fillId="0" borderId="45" xfId="0" applyBorder="1"/>
    <xf numFmtId="0" fontId="3" fillId="0" borderId="46" xfId="0" applyFont="1" applyBorder="1" applyAlignment="1">
      <alignment vertical="center"/>
    </xf>
    <xf numFmtId="0" fontId="0" fillId="0" borderId="47" xfId="0" applyBorder="1" applyAlignment="1">
      <alignment vertical="center"/>
    </xf>
    <xf numFmtId="0" fontId="3" fillId="0" borderId="48" xfId="0" applyFont="1" applyBorder="1" applyAlignment="1">
      <alignment horizontal="left" vertical="center"/>
    </xf>
    <xf numFmtId="0" fontId="0" fillId="0" borderId="49" xfId="0" applyBorder="1"/>
    <xf numFmtId="0" fontId="3" fillId="0" borderId="49" xfId="0" applyFont="1" applyBorder="1" applyAlignment="1">
      <alignment horizontal="left" vertical="center"/>
    </xf>
    <xf numFmtId="0" fontId="0" fillId="0" borderId="50" xfId="0" applyBorder="1"/>
    <xf numFmtId="0" fontId="0" fillId="0" borderId="52" xfId="0" applyBorder="1"/>
    <xf numFmtId="0" fontId="0" fillId="0" borderId="53" xfId="0" applyBorder="1"/>
    <xf numFmtId="0" fontId="0" fillId="0" borderId="51" xfId="0" applyBorder="1"/>
    <xf numFmtId="0" fontId="1" fillId="0" borderId="54" xfId="0" applyFont="1" applyBorder="1"/>
    <xf numFmtId="0" fontId="0" fillId="0" borderId="55" xfId="0" applyBorder="1"/>
    <xf numFmtId="0" fontId="0" fillId="0" borderId="3" xfId="0" applyBorder="1"/>
    <xf numFmtId="0" fontId="1" fillId="0" borderId="47" xfId="0" applyFont="1" applyBorder="1" applyAlignment="1">
      <alignment vertical="center"/>
    </xf>
    <xf numFmtId="0" fontId="1" fillId="0" borderId="1" xfId="0" applyFont="1" applyBorder="1" applyAlignment="1">
      <alignment vertical="center"/>
    </xf>
    <xf numFmtId="0" fontId="0" fillId="0" borderId="35" xfId="0" applyBorder="1" applyAlignment="1">
      <alignment vertical="center"/>
    </xf>
    <xf numFmtId="0" fontId="0" fillId="0" borderId="57" xfId="0" applyBorder="1"/>
    <xf numFmtId="0" fontId="0" fillId="0" borderId="37" xfId="0" applyBorder="1" applyAlignment="1">
      <alignment vertical="center"/>
    </xf>
    <xf numFmtId="0" fontId="0" fillId="0" borderId="6" xfId="0" applyBorder="1" applyAlignment="1">
      <alignment vertical="center"/>
    </xf>
    <xf numFmtId="0" fontId="0" fillId="0" borderId="58" xfId="0" applyBorder="1"/>
    <xf numFmtId="0" fontId="0" fillId="0" borderId="5" xfId="0" applyBorder="1" applyAlignment="1">
      <alignment vertical="center"/>
    </xf>
    <xf numFmtId="0" fontId="0" fillId="0" borderId="39" xfId="0" applyBorder="1" applyAlignment="1">
      <alignment vertical="center"/>
    </xf>
    <xf numFmtId="0" fontId="1" fillId="0" borderId="36" xfId="0" applyFont="1" applyBorder="1" applyAlignment="1">
      <alignment vertical="center"/>
    </xf>
    <xf numFmtId="0" fontId="1" fillId="0" borderId="56" xfId="0" applyFont="1" applyBorder="1"/>
    <xf numFmtId="0" fontId="3" fillId="0" borderId="34" xfId="0" applyFont="1" applyBorder="1" applyAlignment="1">
      <alignment vertical="center"/>
    </xf>
    <xf numFmtId="0" fontId="3" fillId="0" borderId="38" xfId="0" applyFont="1" applyBorder="1" applyAlignment="1">
      <alignment vertical="center"/>
    </xf>
    <xf numFmtId="0" fontId="16" fillId="0" borderId="0" xfId="0" applyFont="1" applyAlignment="1">
      <alignment horizontal="center"/>
    </xf>
    <xf numFmtId="0" fontId="16" fillId="0" borderId="0" xfId="0" applyFont="1"/>
    <xf numFmtId="0" fontId="0" fillId="0" borderId="0" xfId="0" applyAlignment="1">
      <alignment horizontal="left"/>
    </xf>
    <xf numFmtId="0" fontId="17" fillId="0" borderId="0" xfId="0" applyFont="1" applyAlignment="1">
      <alignment horizontal="center"/>
    </xf>
    <xf numFmtId="0" fontId="17" fillId="0" borderId="0" xfId="0" applyFont="1"/>
    <xf numFmtId="0" fontId="1" fillId="0" borderId="0" xfId="0" applyFont="1" applyAlignment="1" applyProtection="1">
      <alignment horizontal="center"/>
      <protection locked="0"/>
    </xf>
    <xf numFmtId="0" fontId="1" fillId="0" borderId="0" xfId="1"/>
    <xf numFmtId="0" fontId="10" fillId="0" borderId="0" xfId="1" applyFont="1"/>
    <xf numFmtId="0" fontId="21" fillId="0" borderId="0" xfId="1" applyFont="1"/>
    <xf numFmtId="0" fontId="22" fillId="0" borderId="0" xfId="1" applyFont="1"/>
    <xf numFmtId="0" fontId="23" fillId="0" borderId="0" xfId="1" applyFont="1"/>
    <xf numFmtId="0" fontId="24" fillId="0" borderId="0" xfId="1" applyFont="1"/>
    <xf numFmtId="0" fontId="21" fillId="0" borderId="43" xfId="1" applyFont="1" applyBorder="1"/>
    <xf numFmtId="0" fontId="1" fillId="0" borderId="44" xfId="1" applyBorder="1"/>
    <xf numFmtId="0" fontId="1" fillId="0" borderId="55" xfId="0" applyFont="1" applyBorder="1"/>
    <xf numFmtId="0" fontId="1" fillId="0" borderId="45" xfId="1" applyBorder="1"/>
    <xf numFmtId="0" fontId="21" fillId="0" borderId="46" xfId="1" applyFont="1" applyBorder="1"/>
    <xf numFmtId="0" fontId="1" fillId="0" borderId="2" xfId="1" applyBorder="1"/>
    <xf numFmtId="0" fontId="1" fillId="0" borderId="47" xfId="1" applyBorder="1"/>
    <xf numFmtId="0" fontId="21" fillId="0" borderId="48" xfId="1" applyFont="1" applyBorder="1"/>
    <xf numFmtId="0" fontId="1" fillId="0" borderId="49" xfId="1" applyBorder="1"/>
    <xf numFmtId="0" fontId="1" fillId="0" borderId="50" xfId="1" applyBorder="1"/>
    <xf numFmtId="0" fontId="1" fillId="0" borderId="52" xfId="1" applyBorder="1"/>
    <xf numFmtId="0" fontId="1" fillId="0" borderId="3" xfId="1" applyBorder="1"/>
    <xf numFmtId="0" fontId="1" fillId="0" borderId="1" xfId="1" applyBorder="1"/>
    <xf numFmtId="0" fontId="1" fillId="0" borderId="53" xfId="1" applyBorder="1"/>
    <xf numFmtId="0" fontId="1" fillId="0" borderId="56" xfId="1" applyBorder="1"/>
    <xf numFmtId="0" fontId="5" fillId="0" borderId="0" xfId="0" applyFont="1" applyAlignment="1">
      <alignment horizontal="center"/>
    </xf>
    <xf numFmtId="0" fontId="4" fillId="0" borderId="6" xfId="0" applyFont="1" applyBorder="1" applyAlignment="1">
      <alignment horizontal="center"/>
    </xf>
    <xf numFmtId="0" fontId="4" fillId="7" borderId="15" xfId="0" applyFont="1" applyFill="1" applyBorder="1" applyAlignment="1">
      <alignment horizontal="center"/>
    </xf>
    <xf numFmtId="0" fontId="4" fillId="7" borderId="17" xfId="0" applyFont="1" applyFill="1" applyBorder="1" applyAlignment="1">
      <alignment horizontal="center"/>
    </xf>
    <xf numFmtId="0" fontId="0" fillId="0" borderId="0" xfId="0" applyAlignment="1">
      <alignment horizontal="center"/>
    </xf>
    <xf numFmtId="1" fontId="4" fillId="0" borderId="1"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0" fontId="2" fillId="12" borderId="18" xfId="0" applyFont="1" applyFill="1" applyBorder="1" applyAlignment="1" applyProtection="1">
      <alignment horizontal="center"/>
      <protection locked="0"/>
    </xf>
    <xf numFmtId="0" fontId="2" fillId="12" borderId="19" xfId="0" applyFont="1" applyFill="1" applyBorder="1" applyAlignment="1" applyProtection="1">
      <alignment horizontal="center"/>
      <protection locked="0"/>
    </xf>
    <xf numFmtId="0" fontId="2" fillId="12" borderId="20" xfId="0" applyFont="1" applyFill="1" applyBorder="1" applyAlignment="1" applyProtection="1">
      <alignment horizontal="center"/>
      <protection locked="0"/>
    </xf>
    <xf numFmtId="0" fontId="4" fillId="3" borderId="15" xfId="0" applyFont="1" applyFill="1" applyBorder="1" applyAlignment="1">
      <alignment horizontal="center"/>
    </xf>
    <xf numFmtId="0" fontId="4" fillId="3" borderId="17" xfId="0" applyFont="1" applyFill="1" applyBorder="1" applyAlignment="1">
      <alignment horizontal="center"/>
    </xf>
    <xf numFmtId="0" fontId="2" fillId="12" borderId="15" xfId="0" applyFont="1" applyFill="1" applyBorder="1" applyAlignment="1" applyProtection="1">
      <alignment horizontal="center"/>
      <protection locked="0"/>
    </xf>
    <xf numFmtId="0" fontId="2" fillId="12" borderId="16" xfId="0" applyFont="1" applyFill="1" applyBorder="1" applyAlignment="1" applyProtection="1">
      <alignment horizontal="center"/>
      <protection locked="0"/>
    </xf>
    <xf numFmtId="0" fontId="2" fillId="12" borderId="17" xfId="0" applyFont="1" applyFill="1" applyBorder="1" applyAlignment="1" applyProtection="1">
      <alignment horizontal="center"/>
      <protection locked="0"/>
    </xf>
    <xf numFmtId="0" fontId="4" fillId="2" borderId="15" xfId="0" applyFont="1" applyFill="1" applyBorder="1" applyAlignment="1" applyProtection="1">
      <alignment horizontal="center"/>
      <protection locked="0"/>
    </xf>
    <xf numFmtId="0" fontId="4" fillId="2" borderId="16" xfId="0" applyFont="1" applyFill="1" applyBorder="1" applyAlignment="1" applyProtection="1">
      <alignment horizontal="center"/>
      <protection locked="0"/>
    </xf>
    <xf numFmtId="0" fontId="4" fillId="2" borderId="1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21"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2" borderId="22" xfId="0" applyFont="1" applyFill="1" applyBorder="1" applyAlignment="1" applyProtection="1">
      <alignment horizontal="center"/>
      <protection locked="0"/>
    </xf>
    <xf numFmtId="0" fontId="2" fillId="2" borderId="23" xfId="0" applyFont="1" applyFill="1" applyBorder="1" applyAlignment="1" applyProtection="1">
      <alignment horizontal="center"/>
      <protection locked="0"/>
    </xf>
    <xf numFmtId="0" fontId="2" fillId="2" borderId="18" xfId="0" applyFont="1" applyFill="1" applyBorder="1" applyAlignment="1" applyProtection="1">
      <alignment horizontal="center"/>
      <protection locked="0"/>
    </xf>
    <xf numFmtId="0" fontId="2" fillId="2" borderId="19" xfId="0" applyFont="1" applyFill="1" applyBorder="1" applyAlignment="1" applyProtection="1">
      <alignment horizontal="center"/>
      <protection locked="0"/>
    </xf>
    <xf numFmtId="0" fontId="2" fillId="2" borderId="20" xfId="0" applyFont="1" applyFill="1" applyBorder="1" applyAlignment="1" applyProtection="1">
      <alignment horizontal="center"/>
      <protection locked="0"/>
    </xf>
    <xf numFmtId="0" fontId="0" fillId="0" borderId="16" xfId="0" applyBorder="1" applyAlignment="1">
      <alignment horizontal="center"/>
    </xf>
    <xf numFmtId="0" fontId="2" fillId="0" borderId="16" xfId="0" applyFont="1" applyBorder="1" applyAlignment="1">
      <alignment horizontal="center"/>
    </xf>
    <xf numFmtId="1" fontId="2" fillId="0" borderId="16" xfId="0" applyNumberFormat="1" applyFont="1" applyBorder="1" applyAlignment="1">
      <alignment horizontal="center"/>
    </xf>
    <xf numFmtId="0" fontId="7" fillId="0" borderId="0" xfId="0" applyFont="1" applyAlignment="1">
      <alignment horizontal="center"/>
    </xf>
    <xf numFmtId="0" fontId="5" fillId="0" borderId="0" xfId="0" applyFont="1" applyAlignment="1">
      <alignment horizontal="center"/>
    </xf>
    <xf numFmtId="0" fontId="10" fillId="14"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0" borderId="0" xfId="0" applyFont="1" applyAlignment="1">
      <alignment horizontal="center"/>
    </xf>
    <xf numFmtId="0" fontId="19" fillId="0" borderId="0" xfId="1" applyFont="1" applyAlignment="1">
      <alignment wrapText="1"/>
    </xf>
    <xf numFmtId="0" fontId="1" fillId="0" borderId="0" xfId="1" applyAlignment="1">
      <alignment wrapText="1"/>
    </xf>
    <xf numFmtId="0" fontId="18" fillId="0" borderId="0" xfId="1" applyFont="1" applyAlignment="1">
      <alignment wrapText="1"/>
    </xf>
    <xf numFmtId="0" fontId="20" fillId="0" borderId="0" xfId="1" applyFont="1" applyAlignment="1">
      <alignment wrapText="1"/>
    </xf>
    <xf numFmtId="0" fontId="4" fillId="0" borderId="0" xfId="0" applyFont="1" applyAlignment="1">
      <alignment wrapText="1"/>
    </xf>
    <xf numFmtId="0" fontId="1" fillId="0" borderId="59" xfId="0" applyFont="1" applyBorder="1" applyAlignment="1">
      <alignment wrapText="1"/>
    </xf>
    <xf numFmtId="0" fontId="0" fillId="0" borderId="59" xfId="0" applyBorder="1" applyAlignment="1">
      <alignment wrapText="1"/>
    </xf>
  </cellXfs>
  <cellStyles count="2">
    <cellStyle name="Standaard" xfId="0" builtinId="0"/>
    <cellStyle name="Standaard 2" xfId="1" xr:uid="{35A6C6BD-2148-4AAE-938A-358C36F2A8A4}"/>
  </cellStyles>
  <dxfs count="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CCFFFF"/>
      <color rgb="FFFF99CC"/>
      <color rgb="FFFFCC00"/>
      <color rgb="FF9933FF"/>
      <color rgb="FF009999"/>
      <color rgb="FFFFFF99"/>
      <color rgb="FFCCCCFF"/>
      <color rgb="FFCC99FF"/>
      <color rgb="FF00FF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437543</xdr:colOff>
      <xdr:row>0</xdr:row>
      <xdr:rowOff>21723</xdr:rowOff>
    </xdr:from>
    <xdr:ext cx="4887556" cy="892677"/>
    <xdr:sp macro="" textlink="">
      <xdr:nvSpPr>
        <xdr:cNvPr id="2" name="Rechthoek 1">
          <a:extLst>
            <a:ext uri="{FF2B5EF4-FFF2-40B4-BE49-F238E27FC236}">
              <a16:creationId xmlns:a16="http://schemas.microsoft.com/office/drawing/2014/main" id="{4A82EB72-8772-4BD7-9C2B-924858C305ED}"/>
            </a:ext>
          </a:extLst>
        </xdr:cNvPr>
        <xdr:cNvSpPr/>
      </xdr:nvSpPr>
      <xdr:spPr>
        <a:xfrm>
          <a:off x="437543" y="21723"/>
          <a:ext cx="4887556" cy="892677"/>
        </a:xfrm>
        <a:prstGeom prst="rect">
          <a:avLst/>
        </a:prstGeom>
        <a:noFill/>
      </xdr:spPr>
      <xdr:txBody>
        <a:bodyPr wrap="none" lIns="91440" tIns="45720" rIns="91440" bIns="45720">
          <a:noAutofit/>
        </a:bodyPr>
        <a:lstStyle/>
        <a:p>
          <a:pPr algn="ctr"/>
          <a:r>
            <a:rPr lang="nl-NL" sz="5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WK-poule</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15</xdr:col>
      <xdr:colOff>594360</xdr:colOff>
      <xdr:row>4</xdr:row>
      <xdr:rowOff>121920</xdr:rowOff>
    </xdr:from>
    <xdr:to>
      <xdr:col>16</xdr:col>
      <xdr:colOff>152400</xdr:colOff>
      <xdr:row>10</xdr:row>
      <xdr:rowOff>103526</xdr:rowOff>
    </xdr:to>
    <xdr:pic>
      <xdr:nvPicPr>
        <xdr:cNvPr id="7" name="Afbeelding 6">
          <a:extLst>
            <a:ext uri="{FF2B5EF4-FFF2-40B4-BE49-F238E27FC236}">
              <a16:creationId xmlns:a16="http://schemas.microsoft.com/office/drawing/2014/main" id="{7427394C-F651-4295-EEA2-CECD3C11B5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0" y="883920"/>
          <a:ext cx="906780" cy="1238906"/>
        </a:xfrm>
        <a:prstGeom prst="rect">
          <a:avLst/>
        </a:prstGeom>
      </xdr:spPr>
    </xdr:pic>
    <xdr:clientData/>
  </xdr:twoCellAnchor>
  <xdr:twoCellAnchor editAs="oneCell">
    <xdr:from>
      <xdr:col>11</xdr:col>
      <xdr:colOff>175261</xdr:colOff>
      <xdr:row>4</xdr:row>
      <xdr:rowOff>9595</xdr:rowOff>
    </xdr:from>
    <xdr:to>
      <xdr:col>15</xdr:col>
      <xdr:colOff>244442</xdr:colOff>
      <xdr:row>7</xdr:row>
      <xdr:rowOff>213361</xdr:rowOff>
    </xdr:to>
    <xdr:pic>
      <xdr:nvPicPr>
        <xdr:cNvPr id="2" name="Afbeelding 1" descr="WK 2026 met 48 landen en duurt 6 weken - Planetzone Media">
          <a:extLst>
            <a:ext uri="{FF2B5EF4-FFF2-40B4-BE49-F238E27FC236}">
              <a16:creationId xmlns:a16="http://schemas.microsoft.com/office/drawing/2014/main" id="{EF51F8CA-4E57-FA1C-2FF6-914BB380F7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40581" y="771595"/>
          <a:ext cx="1417921" cy="775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engelenb\Local%20Settings\Temporary%20Internet%20Files\OLKEE\WK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epswedstrijden"/>
      <sheetName val="Stand groepswedstrijden"/>
      <sheetName val="Finalewedstrijden"/>
    </sheetNames>
    <sheetDataSet>
      <sheetData sheetId="0"/>
      <sheetData sheetId="1">
        <row r="5">
          <cell r="A5">
            <v>1</v>
          </cell>
          <cell r="B5" t="str">
            <v>Frankrijk</v>
          </cell>
          <cell r="C5" t="str">
            <v>A00B000C00D00E000F00</v>
          </cell>
          <cell r="D5" t="str">
            <v>G0000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row>
        <row r="6">
          <cell r="A6">
            <v>2</v>
          </cell>
          <cell r="B6" t="str">
            <v>Mexico</v>
          </cell>
          <cell r="C6" t="str">
            <v>A00B000C00D00E000F00</v>
          </cell>
          <cell r="D6" t="str">
            <v>G0000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3</v>
          </cell>
          <cell r="B7" t="str">
            <v>Uruquay</v>
          </cell>
          <cell r="C7" t="str">
            <v>A00B000C00D00E000F00</v>
          </cell>
          <cell r="D7" t="str">
            <v>G0000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4</v>
          </cell>
          <cell r="B8" t="str">
            <v>Zuid-Afrika</v>
          </cell>
          <cell r="C8" t="str">
            <v>A00B000C00D00E000F00</v>
          </cell>
          <cell r="D8" t="str">
            <v>G0000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row>
        <row r="9">
          <cell r="A9">
            <v>1</v>
          </cell>
          <cell r="B9" t="str">
            <v>Argentinië</v>
          </cell>
          <cell r="C9" t="str">
            <v>A00B000C00D00E000F00</v>
          </cell>
          <cell r="D9" t="str">
            <v>G0000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2</v>
          </cell>
          <cell r="B10" t="str">
            <v>Griekenland</v>
          </cell>
          <cell r="C10" t="str">
            <v>A00B000C00D00E000F00</v>
          </cell>
          <cell r="D10" t="str">
            <v>G0000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row>
        <row r="11">
          <cell r="A11">
            <v>3</v>
          </cell>
          <cell r="B11" t="str">
            <v>Nigeria</v>
          </cell>
          <cell r="C11" t="str">
            <v>A00B000C00D00E000F00</v>
          </cell>
          <cell r="D11" t="str">
            <v>G0000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4</v>
          </cell>
          <cell r="B12" t="str">
            <v>Zuid-Korea</v>
          </cell>
          <cell r="C12" t="str">
            <v>A00B000C00D00E000F00</v>
          </cell>
          <cell r="D12" t="str">
            <v>G0000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row>
        <row r="13">
          <cell r="A13">
            <v>1</v>
          </cell>
          <cell r="B13" t="str">
            <v>Algerije</v>
          </cell>
          <cell r="C13" t="str">
            <v>A00B000C00D00E000F00</v>
          </cell>
          <cell r="D13" t="str">
            <v>G0000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row>
        <row r="14">
          <cell r="A14">
            <v>2</v>
          </cell>
          <cell r="B14" t="str">
            <v>Engeland</v>
          </cell>
          <cell r="C14" t="str">
            <v>A00B000C00D00E000F00</v>
          </cell>
          <cell r="D14" t="str">
            <v>G0000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row>
        <row r="15">
          <cell r="A15">
            <v>3</v>
          </cell>
          <cell r="B15" t="str">
            <v>Slovenië</v>
          </cell>
          <cell r="C15" t="str">
            <v>A00B000C00D00E000F00</v>
          </cell>
          <cell r="D15" t="str">
            <v>G0000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row>
        <row r="16">
          <cell r="A16">
            <v>4</v>
          </cell>
          <cell r="B16" t="str">
            <v>Verenigde Staten</v>
          </cell>
          <cell r="C16" t="str">
            <v>A00B000C00D00E000F00</v>
          </cell>
          <cell r="D16" t="str">
            <v>G0000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v>
          </cell>
          <cell r="B17" t="str">
            <v>Australië</v>
          </cell>
          <cell r="C17" t="str">
            <v>A00B000C00D00E000F00</v>
          </cell>
          <cell r="D17" t="str">
            <v>G0000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row>
        <row r="18">
          <cell r="A18">
            <v>2</v>
          </cell>
          <cell r="B18" t="str">
            <v>Duitsland</v>
          </cell>
          <cell r="C18" t="str">
            <v>A00B000C00D00E000F00</v>
          </cell>
          <cell r="D18" t="str">
            <v>G0000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3</v>
          </cell>
          <cell r="B19" t="str">
            <v>Ghana</v>
          </cell>
          <cell r="C19" t="str">
            <v>A00B000C00D00E000F00</v>
          </cell>
          <cell r="D19" t="str">
            <v>G0000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row>
        <row r="20">
          <cell r="A20">
            <v>4</v>
          </cell>
          <cell r="B20" t="str">
            <v>Servië</v>
          </cell>
          <cell r="C20" t="str">
            <v>A00B000C00D00E000F00</v>
          </cell>
          <cell r="D20" t="str">
            <v>G0000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row>
        <row r="21">
          <cell r="A21">
            <v>1</v>
          </cell>
          <cell r="B21" t="str">
            <v>Denemarken</v>
          </cell>
          <cell r="C21" t="str">
            <v>A00B000C00D00E000F00</v>
          </cell>
          <cell r="D21" t="str">
            <v>G0000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2</v>
          </cell>
          <cell r="B22" t="str">
            <v>Japan</v>
          </cell>
          <cell r="C22" t="str">
            <v>A00B000C00D00E000F00</v>
          </cell>
          <cell r="D22" t="str">
            <v>G0000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3</v>
          </cell>
          <cell r="B23" t="str">
            <v>Kameroen</v>
          </cell>
          <cell r="C23" t="str">
            <v>A00B000C00D00E000F00</v>
          </cell>
          <cell r="D23" t="str">
            <v>G0000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4</v>
          </cell>
          <cell r="B24" t="str">
            <v>Nederland</v>
          </cell>
          <cell r="C24" t="str">
            <v>A00B000C00D00E000F00</v>
          </cell>
          <cell r="D24" t="str">
            <v>G0000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1</v>
          </cell>
          <cell r="B25" t="str">
            <v>Italië</v>
          </cell>
          <cell r="C25" t="str">
            <v>A00B000C00D00E000F00</v>
          </cell>
          <cell r="D25" t="str">
            <v>G0000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row>
        <row r="26">
          <cell r="A26">
            <v>2</v>
          </cell>
          <cell r="B26" t="str">
            <v>Nieuw-Zeeland</v>
          </cell>
          <cell r="C26" t="str">
            <v>A00B000C00D00E000F00</v>
          </cell>
          <cell r="D26" t="str">
            <v>G0000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row>
        <row r="27">
          <cell r="A27">
            <v>3</v>
          </cell>
          <cell r="B27" t="str">
            <v>Paraquay</v>
          </cell>
          <cell r="C27" t="str">
            <v>A00B000C00D00E000F00</v>
          </cell>
          <cell r="D27" t="str">
            <v>G0000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A28">
            <v>4</v>
          </cell>
          <cell r="B28" t="str">
            <v>Slowakije</v>
          </cell>
          <cell r="C28" t="str">
            <v>A00B000C00D00E000F00</v>
          </cell>
          <cell r="D28" t="str">
            <v>G0000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row>
        <row r="29">
          <cell r="A29">
            <v>1</v>
          </cell>
          <cell r="B29" t="str">
            <v>Brazilië</v>
          </cell>
          <cell r="C29" t="str">
            <v>A00B000C00D00E000F00</v>
          </cell>
          <cell r="D29" t="str">
            <v>G0000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A30">
            <v>2</v>
          </cell>
          <cell r="B30" t="str">
            <v>Ivoorkust</v>
          </cell>
          <cell r="C30" t="str">
            <v>A00B000C00D00E000F00</v>
          </cell>
          <cell r="D30" t="str">
            <v>G0000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A31">
            <v>3</v>
          </cell>
          <cell r="B31" t="str">
            <v>Noord-Korea</v>
          </cell>
          <cell r="C31" t="str">
            <v>A00B000C00D00E000F00</v>
          </cell>
          <cell r="D31" t="str">
            <v>G0000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4</v>
          </cell>
          <cell r="B32" t="str">
            <v>Portugal</v>
          </cell>
          <cell r="C32" t="str">
            <v>A00B000C00D00E000F00</v>
          </cell>
          <cell r="D32" t="str">
            <v>G0000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A33">
            <v>1</v>
          </cell>
          <cell r="B33" t="str">
            <v>Chili</v>
          </cell>
          <cell r="C33" t="str">
            <v>A00B000C00D00E000F00</v>
          </cell>
          <cell r="D33" t="str">
            <v>G0000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v>
          </cell>
          <cell r="B34" t="str">
            <v>Honduras</v>
          </cell>
          <cell r="C34" t="str">
            <v>A00B000C00D00E000F00</v>
          </cell>
          <cell r="D34" t="str">
            <v>G0000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row>
        <row r="35">
          <cell r="A35">
            <v>3</v>
          </cell>
          <cell r="B35" t="str">
            <v>Spanje</v>
          </cell>
          <cell r="C35" t="str">
            <v>A00B000C00D00E000F00</v>
          </cell>
          <cell r="D35" t="str">
            <v>G0000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4</v>
          </cell>
          <cell r="B36" t="str">
            <v>Zwitserland</v>
          </cell>
          <cell r="C36" t="str">
            <v>A00B000C00D00E000F00</v>
          </cell>
          <cell r="D36" t="str">
            <v>G0000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75E5-02C6-4136-B16F-131DAF1244A8}">
  <dimension ref="A1:J35"/>
  <sheetViews>
    <sheetView showGridLines="0" workbookViewId="0">
      <selection activeCell="A7" sqref="A7:J7"/>
    </sheetView>
  </sheetViews>
  <sheetFormatPr defaultRowHeight="13.2" x14ac:dyDescent="0.25"/>
  <cols>
    <col min="1" max="1" width="11.88671875" style="182" customWidth="1"/>
    <col min="2" max="9" width="8.88671875" style="182"/>
    <col min="10" max="10" width="9.33203125" style="182" customWidth="1"/>
    <col min="11" max="16384" width="8.88671875" style="182"/>
  </cols>
  <sheetData>
    <row r="1" spans="1:10" ht="74.25" customHeight="1" x14ac:dyDescent="0.25"/>
    <row r="2" spans="1:10" s="183" customFormat="1" ht="14.25" customHeight="1" x14ac:dyDescent="0.3">
      <c r="A2" s="244"/>
      <c r="B2" s="245"/>
      <c r="C2" s="245"/>
      <c r="D2" s="245"/>
      <c r="E2" s="245"/>
      <c r="F2" s="245"/>
      <c r="G2" s="245"/>
      <c r="H2" s="245"/>
      <c r="I2" s="245"/>
      <c r="J2" s="245"/>
    </row>
    <row r="3" spans="1:10" ht="50.25" customHeight="1" x14ac:dyDescent="0.25">
      <c r="A3" s="246" t="s">
        <v>256</v>
      </c>
      <c r="B3" s="245"/>
      <c r="C3" s="245"/>
      <c r="D3" s="245"/>
      <c r="E3" s="245"/>
      <c r="F3" s="245"/>
      <c r="G3" s="245"/>
      <c r="H3" s="245"/>
      <c r="I3" s="245"/>
      <c r="J3" s="245"/>
    </row>
    <row r="4" spans="1:10" ht="35.25" customHeight="1" x14ac:dyDescent="0.25">
      <c r="A4" s="246" t="s">
        <v>263</v>
      </c>
      <c r="B4" s="245"/>
      <c r="C4" s="245"/>
      <c r="D4" s="245"/>
      <c r="E4" s="245"/>
      <c r="F4" s="245"/>
      <c r="G4" s="245"/>
      <c r="H4" s="245"/>
      <c r="I4" s="245"/>
      <c r="J4" s="245"/>
    </row>
    <row r="5" spans="1:10" ht="36" customHeight="1" x14ac:dyDescent="0.25">
      <c r="A5" s="246" t="s">
        <v>264</v>
      </c>
      <c r="B5" s="245"/>
      <c r="C5" s="245"/>
      <c r="D5" s="245"/>
      <c r="E5" s="245"/>
      <c r="F5" s="245"/>
      <c r="G5" s="245"/>
      <c r="H5" s="245"/>
      <c r="I5" s="245"/>
      <c r="J5" s="245"/>
    </row>
    <row r="6" spans="1:10" ht="64.5" customHeight="1" x14ac:dyDescent="0.25">
      <c r="A6" s="246" t="s">
        <v>257</v>
      </c>
      <c r="B6" s="245"/>
      <c r="C6" s="245"/>
      <c r="D6" s="245"/>
      <c r="E6" s="245"/>
      <c r="F6" s="245"/>
      <c r="G6" s="245"/>
      <c r="H6" s="245"/>
      <c r="I6" s="245"/>
      <c r="J6" s="245"/>
    </row>
    <row r="7" spans="1:10" ht="22.8" customHeight="1" x14ac:dyDescent="0.25">
      <c r="A7" s="247" t="s">
        <v>269</v>
      </c>
      <c r="B7" s="248"/>
      <c r="C7" s="248"/>
      <c r="D7" s="248"/>
      <c r="E7" s="248"/>
      <c r="F7" s="248"/>
      <c r="G7" s="248"/>
      <c r="H7" s="248"/>
      <c r="I7" s="248"/>
      <c r="J7" s="248"/>
    </row>
    <row r="8" spans="1:10" ht="13.5" customHeight="1" x14ac:dyDescent="0.3">
      <c r="A8" s="184"/>
    </row>
    <row r="9" spans="1:10" ht="18" customHeight="1" thickBot="1" x14ac:dyDescent="0.35">
      <c r="A9" s="184" t="s">
        <v>258</v>
      </c>
    </row>
    <row r="10" spans="1:10" ht="18" customHeight="1" thickTop="1" thickBot="1" x14ac:dyDescent="0.3">
      <c r="A10" s="145" t="s">
        <v>211</v>
      </c>
      <c r="B10" s="146"/>
      <c r="C10" s="146"/>
      <c r="D10" s="146"/>
      <c r="E10" s="146"/>
      <c r="F10" s="146"/>
      <c r="G10" s="146"/>
      <c r="H10" s="159"/>
      <c r="I10" s="160" t="s">
        <v>28</v>
      </c>
      <c r="J10" s="147"/>
    </row>
    <row r="11" spans="1:10" ht="18" customHeight="1" thickTop="1" x14ac:dyDescent="0.25">
      <c r="A11" s="148" t="s">
        <v>212</v>
      </c>
      <c r="B11" s="149"/>
      <c r="C11" s="149"/>
      <c r="D11" s="149"/>
      <c r="E11" s="149"/>
      <c r="F11" s="149"/>
      <c r="G11" s="149"/>
      <c r="H11" s="157"/>
      <c r="I11" s="161"/>
      <c r="J11" s="150"/>
    </row>
    <row r="12" spans="1:10" ht="18" customHeight="1" x14ac:dyDescent="0.25">
      <c r="A12" s="151"/>
      <c r="B12" s="70" t="s">
        <v>213</v>
      </c>
      <c r="C12" s="142"/>
      <c r="D12" s="142"/>
      <c r="E12" s="142"/>
      <c r="F12" s="142"/>
      <c r="G12" s="142"/>
      <c r="H12" s="162"/>
      <c r="I12" s="164" t="s">
        <v>214</v>
      </c>
      <c r="J12" s="163"/>
    </row>
    <row r="13" spans="1:10" ht="18" customHeight="1" x14ac:dyDescent="0.25">
      <c r="A13" s="151"/>
      <c r="B13" s="70" t="s">
        <v>215</v>
      </c>
      <c r="C13" s="142"/>
      <c r="D13" s="142"/>
      <c r="E13" s="142"/>
      <c r="F13" s="142"/>
      <c r="G13" s="142"/>
      <c r="H13" s="162"/>
      <c r="I13" s="164" t="s">
        <v>214</v>
      </c>
      <c r="J13" s="152"/>
    </row>
    <row r="14" spans="1:10" ht="13.95" customHeight="1" x14ac:dyDescent="0.25">
      <c r="A14" s="174"/>
      <c r="B14" s="141" t="s">
        <v>216</v>
      </c>
      <c r="C14" s="165"/>
      <c r="D14" s="165"/>
      <c r="E14" s="165"/>
      <c r="F14" s="165"/>
      <c r="G14" s="165"/>
      <c r="H14" s="166"/>
      <c r="I14" s="172" t="s">
        <v>217</v>
      </c>
      <c r="J14" s="167"/>
    </row>
    <row r="15" spans="1:10" ht="13.95" customHeight="1" x14ac:dyDescent="0.25">
      <c r="A15" s="175"/>
      <c r="B15" s="133" t="s">
        <v>218</v>
      </c>
      <c r="C15" s="168"/>
      <c r="D15" s="168"/>
      <c r="E15" s="168"/>
      <c r="F15" s="168"/>
      <c r="G15" s="168"/>
      <c r="H15" s="169"/>
      <c r="I15" s="170"/>
      <c r="J15" s="171"/>
    </row>
    <row r="16" spans="1:10" ht="18" customHeight="1" thickBot="1" x14ac:dyDescent="0.3">
      <c r="A16" s="153"/>
      <c r="B16" s="154" t="s">
        <v>219</v>
      </c>
      <c r="C16" s="155"/>
      <c r="D16" s="155"/>
      <c r="E16" s="155"/>
      <c r="F16" s="154"/>
      <c r="G16" s="154"/>
      <c r="H16" s="158"/>
      <c r="I16" s="173" t="s">
        <v>95</v>
      </c>
      <c r="J16" s="156"/>
    </row>
    <row r="17" spans="1:10" ht="18" customHeight="1" thickTop="1" x14ac:dyDescent="0.3">
      <c r="A17" s="188" t="s">
        <v>265</v>
      </c>
      <c r="B17" s="189"/>
      <c r="C17" s="189"/>
      <c r="D17" s="189"/>
      <c r="E17" s="189"/>
      <c r="F17" s="189"/>
      <c r="G17" s="189"/>
      <c r="H17" s="198"/>
      <c r="I17" s="190" t="s">
        <v>95</v>
      </c>
      <c r="J17" s="191" t="s">
        <v>266</v>
      </c>
    </row>
    <row r="18" spans="1:10" ht="18" customHeight="1" x14ac:dyDescent="0.3">
      <c r="A18" s="192" t="s">
        <v>267</v>
      </c>
      <c r="B18" s="193"/>
      <c r="C18" s="193"/>
      <c r="D18" s="193"/>
      <c r="E18" s="193"/>
      <c r="F18" s="193"/>
      <c r="G18" s="193"/>
      <c r="H18" s="199"/>
      <c r="I18" s="200" t="s">
        <v>268</v>
      </c>
      <c r="J18" s="194" t="s">
        <v>266</v>
      </c>
    </row>
    <row r="19" spans="1:10" ht="18" customHeight="1" x14ac:dyDescent="0.3">
      <c r="A19" s="192" t="s">
        <v>259</v>
      </c>
      <c r="B19" s="193"/>
      <c r="C19" s="193"/>
      <c r="D19" s="193"/>
      <c r="E19" s="193"/>
      <c r="F19" s="193"/>
      <c r="G19" s="193"/>
      <c r="H19" s="199"/>
      <c r="I19" s="200" t="s">
        <v>28</v>
      </c>
      <c r="J19" s="194" t="s">
        <v>266</v>
      </c>
    </row>
    <row r="20" spans="1:10" ht="18" customHeight="1" x14ac:dyDescent="0.3">
      <c r="A20" s="192" t="s">
        <v>260</v>
      </c>
      <c r="B20" s="193"/>
      <c r="C20" s="193"/>
      <c r="D20" s="193"/>
      <c r="E20" s="193"/>
      <c r="F20" s="193"/>
      <c r="G20" s="193"/>
      <c r="H20" s="199"/>
      <c r="I20" s="200" t="s">
        <v>79</v>
      </c>
      <c r="J20" s="194" t="s">
        <v>266</v>
      </c>
    </row>
    <row r="21" spans="1:10" ht="18" customHeight="1" x14ac:dyDescent="0.3">
      <c r="A21" s="192" t="s">
        <v>261</v>
      </c>
      <c r="B21" s="193"/>
      <c r="C21" s="193"/>
      <c r="D21" s="193"/>
      <c r="E21" s="193"/>
      <c r="F21" s="193"/>
      <c r="G21" s="193"/>
      <c r="H21" s="199"/>
      <c r="I21" s="200" t="s">
        <v>30</v>
      </c>
      <c r="J21" s="194" t="s">
        <v>266</v>
      </c>
    </row>
    <row r="22" spans="1:10" ht="18" customHeight="1" thickBot="1" x14ac:dyDescent="0.35">
      <c r="A22" s="195" t="s">
        <v>262</v>
      </c>
      <c r="B22" s="196"/>
      <c r="C22" s="196"/>
      <c r="D22" s="196"/>
      <c r="E22" s="196"/>
      <c r="F22" s="196"/>
      <c r="G22" s="196"/>
      <c r="H22" s="201"/>
      <c r="I22" s="202" t="s">
        <v>31</v>
      </c>
      <c r="J22" s="197"/>
    </row>
    <row r="23" spans="1:10" ht="13.5" customHeight="1" thickTop="1" x14ac:dyDescent="0.3">
      <c r="A23" s="184"/>
    </row>
    <row r="24" spans="1:10" ht="13.5" customHeight="1" x14ac:dyDescent="0.3">
      <c r="A24" s="185"/>
    </row>
    <row r="25" spans="1:10" ht="15.9" customHeight="1" x14ac:dyDescent="0.45">
      <c r="A25" s="186"/>
      <c r="C25" s="186"/>
      <c r="E25" s="186"/>
      <c r="G25" s="186"/>
      <c r="I25" s="186"/>
    </row>
    <row r="26" spans="1:10" ht="13.5" customHeight="1" x14ac:dyDescent="0.3">
      <c r="A26" s="184"/>
      <c r="C26" s="184"/>
      <c r="E26" s="184"/>
      <c r="G26" s="184"/>
      <c r="I26" s="184"/>
    </row>
    <row r="27" spans="1:10" ht="13.5" customHeight="1" x14ac:dyDescent="0.3">
      <c r="A27" s="184"/>
      <c r="C27" s="184"/>
      <c r="E27" s="184"/>
      <c r="G27" s="184"/>
      <c r="I27" s="184"/>
    </row>
    <row r="28" spans="1:10" ht="13.5" customHeight="1" x14ac:dyDescent="0.3">
      <c r="A28" s="184"/>
      <c r="C28" s="184"/>
      <c r="E28" s="184"/>
      <c r="G28" s="184"/>
      <c r="I28" s="184"/>
    </row>
    <row r="29" spans="1:10" ht="13.5" customHeight="1" x14ac:dyDescent="0.3">
      <c r="A29" s="184"/>
      <c r="C29" s="184"/>
      <c r="E29" s="184"/>
      <c r="G29" s="184"/>
      <c r="I29" s="184"/>
    </row>
    <row r="30" spans="1:10" ht="13.5" customHeight="1" x14ac:dyDescent="0.25">
      <c r="A30" s="187"/>
    </row>
    <row r="31" spans="1:10" ht="15.9" customHeight="1" x14ac:dyDescent="0.45">
      <c r="A31" s="186"/>
      <c r="C31" s="186"/>
      <c r="E31" s="186"/>
      <c r="G31" s="186"/>
    </row>
    <row r="32" spans="1:10" ht="13.5" customHeight="1" x14ac:dyDescent="0.3">
      <c r="A32" s="184"/>
      <c r="C32" s="184"/>
      <c r="E32" s="184"/>
      <c r="G32" s="184"/>
    </row>
    <row r="33" spans="1:7" ht="13.5" customHeight="1" x14ac:dyDescent="0.3">
      <c r="A33" s="184"/>
      <c r="C33" s="184"/>
      <c r="E33" s="184"/>
      <c r="G33" s="184"/>
    </row>
    <row r="34" spans="1:7" ht="13.5" customHeight="1" x14ac:dyDescent="0.3">
      <c r="A34" s="184"/>
      <c r="C34" s="184"/>
      <c r="E34" s="184"/>
      <c r="G34" s="184"/>
    </row>
    <row r="35" spans="1:7" ht="13.5" customHeight="1" x14ac:dyDescent="0.3">
      <c r="A35" s="184"/>
      <c r="C35" s="184"/>
      <c r="E35" s="184"/>
      <c r="G35" s="184"/>
    </row>
  </sheetData>
  <mergeCells count="6">
    <mergeCell ref="A7:J7"/>
    <mergeCell ref="A2:J2"/>
    <mergeCell ref="A3:J3"/>
    <mergeCell ref="A4:J4"/>
    <mergeCell ref="A5:J5"/>
    <mergeCell ref="A6:J6"/>
  </mergeCells>
  <pageMargins left="0.43307086614173229" right="0.43307086614173229" top="0.39370078740157483" bottom="0.4724409448818898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V278"/>
  <sheetViews>
    <sheetView showGridLines="0" tabSelected="1" zoomScaleNormal="100" workbookViewId="0">
      <selection activeCell="AQ11" sqref="AQ11"/>
    </sheetView>
  </sheetViews>
  <sheetFormatPr defaultRowHeight="13.2" x14ac:dyDescent="0.25"/>
  <cols>
    <col min="1" max="1" width="3.21875" customWidth="1"/>
    <col min="2" max="2" width="3.33203125" bestFit="1" customWidth="1"/>
    <col min="3" max="3" width="3.109375" bestFit="1" customWidth="1"/>
    <col min="4" max="4" width="3.44140625" bestFit="1" customWidth="1"/>
    <col min="5" max="5" width="7.109375" customWidth="1"/>
    <col min="6" max="6" width="2.109375" customWidth="1"/>
    <col min="7" max="7" width="13.6640625" customWidth="1"/>
    <col min="8" max="8" width="3.6640625" customWidth="1"/>
    <col min="9" max="9" width="13.6640625" customWidth="1"/>
    <col min="10" max="10" width="3" customWidth="1"/>
    <col min="11" max="11" width="8.77734375" customWidth="1"/>
    <col min="12" max="12" width="3.33203125" customWidth="1"/>
    <col min="13" max="13" width="8.77734375" customWidth="1"/>
    <col min="14" max="14" width="4.21875" customWidth="1"/>
    <col min="15" max="15" width="3.33203125" customWidth="1"/>
    <col min="16" max="16" width="19.6640625" customWidth="1"/>
    <col min="17" max="17" width="4" style="43" customWidth="1"/>
    <col min="18" max="19" width="3.6640625" style="43" customWidth="1"/>
    <col min="20" max="20" width="4" style="43" hidden="1" customWidth="1"/>
    <col min="21" max="22" width="10.6640625" style="43" hidden="1" customWidth="1"/>
    <col min="23" max="23" width="12.6640625" hidden="1" customWidth="1"/>
    <col min="24" max="24" width="5.109375" hidden="1" customWidth="1"/>
    <col min="25" max="25" width="5.5546875" hidden="1" customWidth="1"/>
    <col min="26" max="26" width="10.88671875" style="43" hidden="1" customWidth="1"/>
    <col min="27" max="32" width="4.33203125" style="43" hidden="1" customWidth="1"/>
    <col min="33" max="33" width="7" style="43" hidden="1" customWidth="1"/>
    <col min="34" max="34" width="4.33203125" style="43" hidden="1" customWidth="1"/>
    <col min="35" max="35" width="5" style="43" hidden="1" customWidth="1"/>
    <col min="36" max="47" width="4.33203125" style="43" customWidth="1"/>
    <col min="48" max="88" width="4.33203125" customWidth="1"/>
  </cols>
  <sheetData>
    <row r="1" spans="2:45" ht="15" customHeight="1" thickTop="1" thickBot="1" x14ac:dyDescent="0.3">
      <c r="B1" s="145" t="s">
        <v>211</v>
      </c>
      <c r="C1" s="146"/>
      <c r="D1" s="146"/>
      <c r="E1" s="146"/>
      <c r="F1" s="146"/>
      <c r="G1" s="146"/>
      <c r="H1" s="146"/>
      <c r="I1" s="159"/>
      <c r="J1" s="160" t="s">
        <v>28</v>
      </c>
      <c r="K1" s="147"/>
      <c r="M1" s="236" t="s">
        <v>32</v>
      </c>
      <c r="N1" s="237"/>
      <c r="O1" s="237"/>
      <c r="P1" s="237"/>
      <c r="Q1" s="237"/>
      <c r="R1" s="237"/>
      <c r="S1" s="238"/>
    </row>
    <row r="2" spans="2:45" ht="15" customHeight="1" thickTop="1" x14ac:dyDescent="0.25">
      <c r="B2" s="148" t="s">
        <v>212</v>
      </c>
      <c r="C2" s="149"/>
      <c r="D2" s="149"/>
      <c r="E2" s="149"/>
      <c r="F2" s="149"/>
      <c r="G2" s="149"/>
      <c r="H2" s="149"/>
      <c r="I2" s="157"/>
      <c r="J2" s="161"/>
      <c r="K2" s="150"/>
      <c r="M2" s="239"/>
      <c r="N2" s="237"/>
      <c r="O2" s="237"/>
      <c r="P2" s="237"/>
      <c r="Q2" s="237"/>
      <c r="R2" s="237"/>
      <c r="S2" s="238"/>
    </row>
    <row r="3" spans="2:45" ht="15" customHeight="1" x14ac:dyDescent="0.25">
      <c r="B3" s="151"/>
      <c r="C3" s="70" t="s">
        <v>213</v>
      </c>
      <c r="D3" s="142"/>
      <c r="E3" s="142"/>
      <c r="F3" s="142"/>
      <c r="G3" s="142"/>
      <c r="H3" s="142"/>
      <c r="I3" s="162"/>
      <c r="J3" s="164" t="s">
        <v>214</v>
      </c>
      <c r="K3" s="163"/>
      <c r="L3" s="143"/>
      <c r="M3" s="236" t="s">
        <v>100</v>
      </c>
      <c r="N3" s="237"/>
      <c r="O3" s="237"/>
      <c r="P3" s="237"/>
      <c r="Q3" s="237"/>
      <c r="R3" s="237"/>
      <c r="S3" s="238"/>
    </row>
    <row r="4" spans="2:45" ht="15" customHeight="1" x14ac:dyDescent="0.25">
      <c r="B4" s="151"/>
      <c r="C4" s="70" t="s">
        <v>215</v>
      </c>
      <c r="D4" s="142"/>
      <c r="E4" s="142"/>
      <c r="F4" s="142"/>
      <c r="G4" s="142"/>
      <c r="H4" s="142"/>
      <c r="I4" s="162"/>
      <c r="J4" s="164" t="s">
        <v>214</v>
      </c>
      <c r="K4" s="152"/>
      <c r="L4" s="143"/>
      <c r="M4" s="239"/>
      <c r="N4" s="237"/>
      <c r="O4" s="237"/>
      <c r="P4" s="237"/>
      <c r="Q4" s="237"/>
      <c r="R4" s="237"/>
      <c r="S4" s="238"/>
    </row>
    <row r="5" spans="2:45" ht="15" customHeight="1" x14ac:dyDescent="0.25">
      <c r="B5" s="174"/>
      <c r="C5" s="141" t="s">
        <v>216</v>
      </c>
      <c r="D5" s="165"/>
      <c r="E5" s="165"/>
      <c r="F5" s="165"/>
      <c r="G5" s="165"/>
      <c r="H5" s="165"/>
      <c r="I5" s="166"/>
      <c r="J5" s="172" t="s">
        <v>217</v>
      </c>
      <c r="K5" s="167"/>
      <c r="L5" s="143"/>
      <c r="M5" s="143"/>
      <c r="N5" s="140"/>
      <c r="O5" s="144"/>
      <c r="P5" s="140"/>
      <c r="AS5" s="36"/>
    </row>
    <row r="6" spans="2:45" ht="15" customHeight="1" x14ac:dyDescent="0.25">
      <c r="B6" s="175"/>
      <c r="C6" s="133" t="s">
        <v>218</v>
      </c>
      <c r="D6" s="168"/>
      <c r="E6" s="168"/>
      <c r="F6" s="168"/>
      <c r="G6" s="168"/>
      <c r="H6" s="168"/>
      <c r="I6" s="169"/>
      <c r="J6" s="170"/>
      <c r="K6" s="171"/>
      <c r="L6" s="143"/>
      <c r="M6" s="143"/>
      <c r="N6" s="140"/>
      <c r="O6" s="144"/>
      <c r="P6" s="140"/>
    </row>
    <row r="7" spans="2:45" ht="15" customHeight="1" thickBot="1" x14ac:dyDescent="0.35">
      <c r="B7" s="153"/>
      <c r="C7" s="154" t="s">
        <v>219</v>
      </c>
      <c r="D7" s="155"/>
      <c r="E7" s="155"/>
      <c r="F7" s="155"/>
      <c r="G7" s="154"/>
      <c r="H7" s="154"/>
      <c r="I7" s="158"/>
      <c r="J7" s="173" t="s">
        <v>95</v>
      </c>
      <c r="K7" s="156"/>
      <c r="M7" s="235" t="s">
        <v>210</v>
      </c>
      <c r="N7" s="207"/>
      <c r="O7" s="207"/>
      <c r="P7" s="203"/>
      <c r="Q7" s="203"/>
    </row>
    <row r="8" spans="2:45" ht="27.6" customHeight="1" thickTop="1" x14ac:dyDescent="0.25">
      <c r="B8" s="249" t="s">
        <v>270</v>
      </c>
      <c r="C8" s="250"/>
      <c r="D8" s="250"/>
      <c r="E8" s="250"/>
      <c r="F8" s="250"/>
      <c r="G8" s="250"/>
      <c r="H8" s="250"/>
      <c r="I8" s="250"/>
      <c r="J8" s="250"/>
      <c r="K8" s="204" t="s">
        <v>17</v>
      </c>
      <c r="L8" s="204"/>
      <c r="M8" s="204"/>
      <c r="O8" s="19"/>
    </row>
    <row r="9" spans="2:45" x14ac:dyDescent="0.25">
      <c r="G9" s="19"/>
      <c r="H9" s="19"/>
      <c r="I9" s="19"/>
      <c r="J9" s="19"/>
      <c r="K9" s="240"/>
      <c r="L9" s="241"/>
      <c r="M9" s="242"/>
      <c r="O9" s="19"/>
    </row>
    <row r="10" spans="2:45" ht="13.5" customHeight="1" x14ac:dyDescent="0.25">
      <c r="G10" s="63"/>
      <c r="H10" s="63"/>
      <c r="I10" s="63"/>
      <c r="J10" s="63"/>
      <c r="K10" s="208" t="s">
        <v>255</v>
      </c>
      <c r="L10" s="209"/>
      <c r="M10" s="210"/>
      <c r="P10" s="1"/>
    </row>
    <row r="11" spans="2:45" ht="13.5" customHeight="1" thickBot="1" x14ac:dyDescent="0.3">
      <c r="B11" s="27" t="s">
        <v>7</v>
      </c>
      <c r="C11" s="75">
        <v>11</v>
      </c>
      <c r="D11" s="66" t="s">
        <v>9</v>
      </c>
      <c r="E11" s="132" t="s">
        <v>43</v>
      </c>
      <c r="F11" s="38"/>
      <c r="G11" s="76" t="str">
        <f>P13</f>
        <v>Mexico</v>
      </c>
      <c r="H11" s="77" t="s">
        <v>5</v>
      </c>
      <c r="I11" s="78" t="str">
        <f>P14</f>
        <v>Zuid Afrika</v>
      </c>
      <c r="J11" s="2"/>
      <c r="K11" s="3"/>
      <c r="L11" s="4" t="s">
        <v>5</v>
      </c>
      <c r="M11" s="17"/>
      <c r="N11" s="22">
        <v>0</v>
      </c>
      <c r="P11" s="1"/>
    </row>
    <row r="12" spans="2:45" ht="13.5" customHeight="1" thickBot="1" x14ac:dyDescent="0.3">
      <c r="B12" s="27" t="s">
        <v>4</v>
      </c>
      <c r="C12" s="75">
        <v>12</v>
      </c>
      <c r="D12" s="66" t="s">
        <v>9</v>
      </c>
      <c r="E12" s="132" t="s">
        <v>121</v>
      </c>
      <c r="F12" s="38"/>
      <c r="G12" s="76" t="str">
        <f>P15</f>
        <v>Zuid Korea</v>
      </c>
      <c r="H12" s="77" t="s">
        <v>5</v>
      </c>
      <c r="I12" s="78" t="str">
        <f>P16</f>
        <v>Tsjechië</v>
      </c>
      <c r="J12" s="2"/>
      <c r="K12" s="3"/>
      <c r="L12" s="4" t="s">
        <v>5</v>
      </c>
      <c r="M12" s="17"/>
      <c r="N12" s="22">
        <v>1</v>
      </c>
      <c r="O12" s="205" t="s">
        <v>18</v>
      </c>
      <c r="P12" s="206"/>
      <c r="Q12" s="60" t="s">
        <v>96</v>
      </c>
      <c r="R12" s="61" t="s">
        <v>97</v>
      </c>
      <c r="S12" s="62" t="s">
        <v>98</v>
      </c>
      <c r="T12" s="43" t="s">
        <v>99</v>
      </c>
    </row>
    <row r="13" spans="2:45" ht="13.5" customHeight="1" x14ac:dyDescent="0.25">
      <c r="B13" s="27" t="s">
        <v>7</v>
      </c>
      <c r="C13" s="75">
        <v>18</v>
      </c>
      <c r="D13" s="66" t="s">
        <v>9</v>
      </c>
      <c r="E13" s="132" t="s">
        <v>37</v>
      </c>
      <c r="F13" s="38"/>
      <c r="G13" s="76" t="str">
        <f>P16</f>
        <v>Tsjechië</v>
      </c>
      <c r="H13" s="77" t="s">
        <v>5</v>
      </c>
      <c r="I13" s="78" t="str">
        <f>P14</f>
        <v>Zuid Afrika</v>
      </c>
      <c r="J13" s="2"/>
      <c r="K13" s="3"/>
      <c r="L13" s="4" t="s">
        <v>5</v>
      </c>
      <c r="M13" s="17"/>
      <c r="N13" s="22">
        <v>2</v>
      </c>
      <c r="O13" s="46" t="str">
        <f>IF($M$16="","",(RANK($V13,$V$13:$V$16)))</f>
        <v/>
      </c>
      <c r="P13" s="85" t="s">
        <v>118</v>
      </c>
      <c r="Q13" s="57" t="str">
        <f>IF(M16="","",(IF(K11&lt;M11,0,IF(K11&gt;M11,3,1)))+(IF(K14&lt;M14,0,IF(K14&gt;M14,3,1)))+(IF(K15&gt;M15,0,IF(K15&lt;M15,3,1))))</f>
        <v/>
      </c>
      <c r="R13" s="58" t="str">
        <f>IF(M16="","",(K11+K14+M15))</f>
        <v/>
      </c>
      <c r="S13" s="59" t="str">
        <f>IF(M16="","",(M11+M14+K15))</f>
        <v/>
      </c>
      <c r="T13" s="43" t="e">
        <f>R13-S13</f>
        <v>#VALUE!</v>
      </c>
      <c r="U13" s="43" t="e">
        <f>(T13*0.01)+(R13*0.001)+0.0004</f>
        <v>#VALUE!</v>
      </c>
      <c r="V13" s="43" t="e">
        <f>Q13+U13</f>
        <v>#VALUE!</v>
      </c>
    </row>
    <row r="14" spans="2:45" ht="13.5" customHeight="1" x14ac:dyDescent="0.25">
      <c r="B14" s="27" t="s">
        <v>4</v>
      </c>
      <c r="C14" s="75">
        <v>19</v>
      </c>
      <c r="D14" s="66" t="s">
        <v>9</v>
      </c>
      <c r="E14" s="132" t="s">
        <v>122</v>
      </c>
      <c r="F14" s="38"/>
      <c r="G14" s="76" t="str">
        <f>P13</f>
        <v>Mexico</v>
      </c>
      <c r="H14" s="77" t="s">
        <v>5</v>
      </c>
      <c r="I14" s="78" t="str">
        <f>P15</f>
        <v>Zuid Korea</v>
      </c>
      <c r="J14" s="2"/>
      <c r="K14" s="3"/>
      <c r="L14" s="4" t="s">
        <v>5</v>
      </c>
      <c r="M14" s="17"/>
      <c r="N14" s="22">
        <v>3</v>
      </c>
      <c r="O14" s="47" t="str">
        <f>IF($M$16="","",(RANK($V14,$V$13:$V$16)))</f>
        <v/>
      </c>
      <c r="P14" s="50" t="s">
        <v>119</v>
      </c>
      <c r="Q14" s="51" t="str">
        <f>IF(M16="","",(IF(K11&gt;M11,0,IF(K11&lt;M11,3,1)))+(IF(K13&gt;M13,0,IF(K13&lt;M13,3,1)))+(IF(K16&lt;M16,0,IF(K16&gt;M16,3,1))))</f>
        <v/>
      </c>
      <c r="R14" s="52" t="str">
        <f>IF(M16="","",(M11+M13+K16))</f>
        <v/>
      </c>
      <c r="S14" s="53" t="str">
        <f>IF(M16="","",(K11+K13+M16))</f>
        <v/>
      </c>
      <c r="T14" s="43" t="e">
        <f>R14-S14</f>
        <v>#VALUE!</v>
      </c>
      <c r="U14" s="43" t="e">
        <f>(T14*0.01)+(R14*0.001)+0.0003</f>
        <v>#VALUE!</v>
      </c>
      <c r="V14" s="43" t="e">
        <f>Q14+U14</f>
        <v>#VALUE!</v>
      </c>
    </row>
    <row r="15" spans="2:45" ht="13.5" customHeight="1" x14ac:dyDescent="0.25">
      <c r="B15" s="27" t="s">
        <v>11</v>
      </c>
      <c r="C15" s="75">
        <v>25</v>
      </c>
      <c r="D15" s="66" t="s">
        <v>9</v>
      </c>
      <c r="E15" s="132" t="s">
        <v>122</v>
      </c>
      <c r="F15" s="38"/>
      <c r="G15" s="76" t="str">
        <f>P16</f>
        <v>Tsjechië</v>
      </c>
      <c r="H15" s="77" t="s">
        <v>5</v>
      </c>
      <c r="I15" s="78" t="str">
        <f>P13</f>
        <v>Mexico</v>
      </c>
      <c r="J15" s="2"/>
      <c r="K15" s="3"/>
      <c r="L15" s="4" t="s">
        <v>5</v>
      </c>
      <c r="M15" s="17"/>
      <c r="N15" s="22">
        <v>4</v>
      </c>
      <c r="O15" s="47" t="str">
        <f>IF($M$16="","",(RANK($V15,$V$13:$V$16)))</f>
        <v/>
      </c>
      <c r="P15" s="50" t="s">
        <v>120</v>
      </c>
      <c r="Q15" s="51" t="str">
        <f>IF(M16="","",(IF(K12&lt;M12,0,IF(K12&gt;M12,3,1)))+(IF(K14&gt;M14,0,IF(K14&lt;M14,3,1)))+(IF(K16&gt;M16,0,IF(K16&lt;M16,3,1))))</f>
        <v/>
      </c>
      <c r="R15" s="52" t="str">
        <f>IF(M16="","",(K12+M14+M16))</f>
        <v/>
      </c>
      <c r="S15" s="53" t="str">
        <f>IF(M16="","",(M12+K14+K16))</f>
        <v/>
      </c>
      <c r="T15" s="43" t="e">
        <f>R15-S15</f>
        <v>#VALUE!</v>
      </c>
      <c r="U15" s="43" t="e">
        <f>(T15*0.01)+(R15*0.001)+0.0002</f>
        <v>#VALUE!</v>
      </c>
      <c r="V15" s="43" t="e">
        <f>Q15+U15</f>
        <v>#VALUE!</v>
      </c>
      <c r="AP15"/>
    </row>
    <row r="16" spans="2:45" ht="13.5" customHeight="1" thickBot="1" x14ac:dyDescent="0.3">
      <c r="B16" s="27" t="s">
        <v>11</v>
      </c>
      <c r="C16" s="75">
        <v>25</v>
      </c>
      <c r="D16" s="66" t="s">
        <v>9</v>
      </c>
      <c r="E16" s="132" t="s">
        <v>122</v>
      </c>
      <c r="F16" s="38"/>
      <c r="G16" s="76" t="str">
        <f>P14</f>
        <v>Zuid Afrika</v>
      </c>
      <c r="H16" s="77" t="s">
        <v>5</v>
      </c>
      <c r="I16" s="78" t="str">
        <f>P15</f>
        <v>Zuid Korea</v>
      </c>
      <c r="J16" s="2"/>
      <c r="K16" s="3"/>
      <c r="L16" s="4" t="s">
        <v>5</v>
      </c>
      <c r="M16" s="17"/>
      <c r="N16" s="22">
        <v>5</v>
      </c>
      <c r="O16" s="48" t="str">
        <f>IF($M$16="","",(RANK($V16,$V$13:$V$16)))</f>
        <v/>
      </c>
      <c r="P16" s="86" t="s">
        <v>104</v>
      </c>
      <c r="Q16" s="54" t="str">
        <f>IF(K16="","",(IF(K12&gt;M12,0,IF(K12&lt;M12,3,1)))+(IF(K13&lt;M13,0,IF(K13&gt;M13,3,1)))+(IF(K15&lt;M15,0,IF(K15&gt;M15,3,1))))</f>
        <v/>
      </c>
      <c r="R16" s="55" t="str">
        <f>IF(M16="","",(M12+K13+K15))</f>
        <v/>
      </c>
      <c r="S16" s="56" t="str">
        <f>IF(M16="","",(K12+M13+M15))</f>
        <v/>
      </c>
      <c r="T16" s="43" t="e">
        <f>R16-S16</f>
        <v>#VALUE!</v>
      </c>
      <c r="U16" s="43" t="e">
        <f>(T16*0.01)+(R16*0.001)+0.0001</f>
        <v>#VALUE!</v>
      </c>
      <c r="V16" s="43" t="e">
        <f>Q16+U16</f>
        <v>#VALUE!</v>
      </c>
    </row>
    <row r="17" spans="2:22" ht="13.5" customHeight="1" thickBot="1" x14ac:dyDescent="0.3">
      <c r="B17" s="27" t="s">
        <v>4</v>
      </c>
      <c r="C17" s="75">
        <v>12</v>
      </c>
      <c r="D17" s="66" t="s">
        <v>9</v>
      </c>
      <c r="E17" s="132" t="s">
        <v>43</v>
      </c>
      <c r="F17" s="38"/>
      <c r="G17" s="79" t="str">
        <f>P19</f>
        <v>Canada</v>
      </c>
      <c r="H17" s="80" t="s">
        <v>5</v>
      </c>
      <c r="I17" s="81" t="str">
        <f>P20</f>
        <v>Bosnië en Herz.</v>
      </c>
      <c r="J17" s="2"/>
      <c r="K17" s="3"/>
      <c r="L17" s="4" t="s">
        <v>5</v>
      </c>
      <c r="M17" s="17"/>
      <c r="N17" s="22">
        <v>6</v>
      </c>
    </row>
    <row r="18" spans="2:22" ht="13.5" customHeight="1" thickBot="1" x14ac:dyDescent="0.3">
      <c r="B18" s="27" t="s">
        <v>10</v>
      </c>
      <c r="C18" s="75">
        <v>13</v>
      </c>
      <c r="D18" s="66" t="s">
        <v>9</v>
      </c>
      <c r="E18" s="132" t="s">
        <v>43</v>
      </c>
      <c r="F18" s="38"/>
      <c r="G18" s="79" t="str">
        <f>P21</f>
        <v>Qatar</v>
      </c>
      <c r="H18" s="80" t="s">
        <v>5</v>
      </c>
      <c r="I18" s="81" t="str">
        <f>P22</f>
        <v>Zwitserland</v>
      </c>
      <c r="J18" s="2"/>
      <c r="K18" s="3"/>
      <c r="L18" s="4" t="s">
        <v>5</v>
      </c>
      <c r="M18" s="17"/>
      <c r="N18" s="22">
        <v>7</v>
      </c>
      <c r="O18" s="214" t="s">
        <v>19</v>
      </c>
      <c r="P18" s="215"/>
      <c r="Q18" s="60" t="s">
        <v>96</v>
      </c>
      <c r="R18" s="61" t="s">
        <v>97</v>
      </c>
      <c r="S18" s="62" t="s">
        <v>98</v>
      </c>
      <c r="T18" s="43" t="s">
        <v>99</v>
      </c>
    </row>
    <row r="19" spans="2:22" ht="13.5" customHeight="1" x14ac:dyDescent="0.25">
      <c r="B19" s="27" t="s">
        <v>7</v>
      </c>
      <c r="C19" s="75">
        <v>18</v>
      </c>
      <c r="D19" s="66" t="s">
        <v>9</v>
      </c>
      <c r="E19" s="132" t="s">
        <v>43</v>
      </c>
      <c r="F19" s="38"/>
      <c r="G19" s="79" t="str">
        <f>P22</f>
        <v>Zwitserland</v>
      </c>
      <c r="H19" s="80" t="s">
        <v>5</v>
      </c>
      <c r="I19" s="81" t="str">
        <f>P20</f>
        <v>Bosnië en Herz.</v>
      </c>
      <c r="J19" s="2"/>
      <c r="K19" s="3"/>
      <c r="L19" s="4" t="s">
        <v>5</v>
      </c>
      <c r="M19" s="17"/>
      <c r="N19" s="22">
        <v>8</v>
      </c>
      <c r="O19" s="46" t="str">
        <f>IF($M$22="","",(RANK($V19,$V$19:$V$22)))</f>
        <v/>
      </c>
      <c r="P19" s="87" t="s">
        <v>123</v>
      </c>
      <c r="Q19" s="57" t="str">
        <f>IF(M22="","",(IF(K17&lt;M17,0,IF(K17&gt;M17,3,1)))+(IF(K20&lt;M20,0,IF(K20&gt;M20,3,1)))+(IF(K21&gt;M21,0,IF(K21&lt;M21,3,1))))</f>
        <v/>
      </c>
      <c r="R19" s="58" t="str">
        <f>IF(M22="","",(K17+K20+M21))</f>
        <v/>
      </c>
      <c r="S19" s="59" t="str">
        <f>IF(M22="","",(M17+M20+K21))</f>
        <v/>
      </c>
      <c r="T19" s="43" t="e">
        <f>R19-S19</f>
        <v>#VALUE!</v>
      </c>
      <c r="U19" s="43" t="e">
        <f>(T19*0.01)+(R19*0.001)+0.0004</f>
        <v>#VALUE!</v>
      </c>
      <c r="V19" s="43" t="e">
        <f>Q19+U19</f>
        <v>#VALUE!</v>
      </c>
    </row>
    <row r="20" spans="2:22" ht="13.5" customHeight="1" x14ac:dyDescent="0.25">
      <c r="B20" s="27" t="s">
        <v>4</v>
      </c>
      <c r="C20" s="75">
        <v>19</v>
      </c>
      <c r="D20" s="66" t="s">
        <v>9</v>
      </c>
      <c r="E20" s="132" t="s">
        <v>125</v>
      </c>
      <c r="F20" s="38"/>
      <c r="G20" s="79" t="str">
        <f>P19</f>
        <v>Canada</v>
      </c>
      <c r="H20" s="80" t="s">
        <v>5</v>
      </c>
      <c r="I20" s="81" t="str">
        <f>P21</f>
        <v>Qatar</v>
      </c>
      <c r="J20" s="2"/>
      <c r="K20" s="3"/>
      <c r="L20" s="4" t="s">
        <v>5</v>
      </c>
      <c r="M20" s="17"/>
      <c r="N20" s="22">
        <v>9</v>
      </c>
      <c r="O20" s="47" t="str">
        <f>IF($M$22="","",(RANK($V20,$V$19:$V$22)))</f>
        <v/>
      </c>
      <c r="P20" s="88" t="s">
        <v>126</v>
      </c>
      <c r="Q20" s="51" t="str">
        <f>IF(M22="","",(IF(K17&gt;M17,0,IF(K17&lt;M17,3,1)))+(IF(K19&gt;M19,0,IF(K19&lt;M19,3,1)))+(IF(K22&lt;M22,0,IF(K22&gt;M22,3,1))))</f>
        <v/>
      </c>
      <c r="R20" s="52" t="str">
        <f>IF(M22="","",(M17+M19+K22))</f>
        <v/>
      </c>
      <c r="S20" s="53" t="str">
        <f>IF(M22="","",(K17+K19+M22))</f>
        <v/>
      </c>
      <c r="T20" s="43" t="e">
        <f>R20-S20</f>
        <v>#VALUE!</v>
      </c>
      <c r="U20" s="43" t="e">
        <f>(T20*0.01)+(R20*0.001)+0.0003</f>
        <v>#VALUE!</v>
      </c>
      <c r="V20" s="43" t="e">
        <f>Q20+U20</f>
        <v>#VALUE!</v>
      </c>
    </row>
    <row r="21" spans="2:22" ht="13.5" customHeight="1" x14ac:dyDescent="0.25">
      <c r="B21" s="27" t="s">
        <v>6</v>
      </c>
      <c r="C21" s="75">
        <v>24</v>
      </c>
      <c r="D21" s="66" t="s">
        <v>9</v>
      </c>
      <c r="E21" s="132" t="s">
        <v>43</v>
      </c>
      <c r="F21" s="38"/>
      <c r="G21" s="79" t="str">
        <f>P22</f>
        <v>Zwitserland</v>
      </c>
      <c r="H21" s="80" t="s">
        <v>5</v>
      </c>
      <c r="I21" s="81" t="str">
        <f>P19</f>
        <v>Canada</v>
      </c>
      <c r="J21" s="2"/>
      <c r="K21" s="3"/>
      <c r="L21" s="4" t="s">
        <v>5</v>
      </c>
      <c r="M21" s="17"/>
      <c r="N21" s="22">
        <v>10</v>
      </c>
      <c r="O21" s="47" t="str">
        <f>IF($M$22="","",(RANK($V21,$V$19:$V$22)))</f>
        <v/>
      </c>
      <c r="P21" s="88" t="s">
        <v>124</v>
      </c>
      <c r="Q21" s="51" t="str">
        <f>IF(M22="","",(IF(K18&lt;M18,0,IF(K18&gt;M18,3,1)))+(IF(K20&gt;M20,0,IF(K20&lt;M20,3,1)))+(IF(K22&gt;M22,0,IF(K22&lt;M22,3,1))))</f>
        <v/>
      </c>
      <c r="R21" s="52" t="str">
        <f>IF(M22="","",(K18+M20+M22))</f>
        <v/>
      </c>
      <c r="S21" s="53" t="str">
        <f>IF(M22="","",(M18+K20+K22))</f>
        <v/>
      </c>
      <c r="T21" s="43" t="e">
        <f>R21-S21</f>
        <v>#VALUE!</v>
      </c>
      <c r="U21" s="43" t="e">
        <f>(T21*0.01)+(R21*0.001)+0.0002</f>
        <v>#VALUE!</v>
      </c>
      <c r="V21" s="43" t="e">
        <f>Q21+U21</f>
        <v>#VALUE!</v>
      </c>
    </row>
    <row r="22" spans="2:22" ht="13.5" customHeight="1" thickBot="1" x14ac:dyDescent="0.3">
      <c r="B22" s="27" t="s">
        <v>6</v>
      </c>
      <c r="C22" s="75">
        <v>24</v>
      </c>
      <c r="D22" s="66" t="s">
        <v>9</v>
      </c>
      <c r="E22" s="132" t="s">
        <v>43</v>
      </c>
      <c r="F22" s="38"/>
      <c r="G22" s="79" t="str">
        <f>P20</f>
        <v>Bosnië en Herz.</v>
      </c>
      <c r="H22" s="80" t="s">
        <v>5</v>
      </c>
      <c r="I22" s="81" t="str">
        <f>P21</f>
        <v>Qatar</v>
      </c>
      <c r="J22" s="2"/>
      <c r="K22" s="3"/>
      <c r="L22" s="4" t="s">
        <v>5</v>
      </c>
      <c r="M22" s="17"/>
      <c r="O22" s="48" t="str">
        <f>IF($M$22="","",(RANK($V22,$V$19:$V$22)))</f>
        <v/>
      </c>
      <c r="P22" s="89" t="s">
        <v>39</v>
      </c>
      <c r="Q22" s="54" t="str">
        <f>IF(K22="","",(IF(K18&gt;M18,0,IF(K18&lt;M18,3,1)))+(IF(K19&lt;M19,0,IF(K19&gt;M19,3,1)))+(IF(K21&lt;M21,0,IF(K21&gt;M21,3,1))))</f>
        <v/>
      </c>
      <c r="R22" s="55" t="str">
        <f>IF(M22="","",(M18+K19+K21))</f>
        <v/>
      </c>
      <c r="S22" s="56" t="str">
        <f>IF(M22="","",(K18+M19+M21))</f>
        <v/>
      </c>
      <c r="T22" s="43" t="e">
        <f>R22-S22</f>
        <v>#VALUE!</v>
      </c>
      <c r="U22" s="43" t="e">
        <f>(T22*0.01)+(R22*0.001)+0.0001</f>
        <v>#VALUE!</v>
      </c>
      <c r="V22" s="43" t="e">
        <f>Q22+U22</f>
        <v>#VALUE!</v>
      </c>
    </row>
    <row r="23" spans="2:22" ht="13.5" customHeight="1" thickBot="1" x14ac:dyDescent="0.3">
      <c r="B23" s="27" t="s">
        <v>11</v>
      </c>
      <c r="C23" s="75">
        <v>14</v>
      </c>
      <c r="D23" s="66" t="s">
        <v>9</v>
      </c>
      <c r="E23" s="132" t="s">
        <v>125</v>
      </c>
      <c r="F23" s="38"/>
      <c r="G23" s="135" t="str">
        <f>P25</f>
        <v>Brazilië</v>
      </c>
      <c r="H23" s="136" t="s">
        <v>5</v>
      </c>
      <c r="I23" s="137" t="str">
        <f>P26</f>
        <v>Marokko</v>
      </c>
      <c r="K23" s="3"/>
      <c r="L23" s="4" t="s">
        <v>5</v>
      </c>
      <c r="M23" s="17"/>
    </row>
    <row r="24" spans="2:22" ht="13.5" customHeight="1" thickBot="1" x14ac:dyDescent="0.3">
      <c r="B24" s="27" t="s">
        <v>11</v>
      </c>
      <c r="C24" s="75">
        <v>14</v>
      </c>
      <c r="D24" s="66" t="s">
        <v>9</v>
      </c>
      <c r="E24" s="132" t="s">
        <v>43</v>
      </c>
      <c r="F24" s="38"/>
      <c r="G24" s="135" t="str">
        <f>P27</f>
        <v>Haïti</v>
      </c>
      <c r="H24" s="136" t="s">
        <v>5</v>
      </c>
      <c r="I24" s="137" t="str">
        <f>P28</f>
        <v>Schotland</v>
      </c>
      <c r="K24" s="3"/>
      <c r="L24" s="4" t="s">
        <v>5</v>
      </c>
      <c r="M24" s="17"/>
      <c r="O24" s="214" t="s">
        <v>20</v>
      </c>
      <c r="P24" s="215"/>
      <c r="Q24" s="60" t="s">
        <v>96</v>
      </c>
      <c r="R24" s="61" t="s">
        <v>97</v>
      </c>
      <c r="S24" s="62" t="s">
        <v>98</v>
      </c>
      <c r="T24" s="43" t="s">
        <v>99</v>
      </c>
    </row>
    <row r="25" spans="2:22" ht="13.5" customHeight="1" x14ac:dyDescent="0.25">
      <c r="B25" s="27" t="s">
        <v>10</v>
      </c>
      <c r="C25" s="75">
        <v>20</v>
      </c>
      <c r="D25" s="66" t="s">
        <v>9</v>
      </c>
      <c r="E25" s="132" t="s">
        <v>125</v>
      </c>
      <c r="F25" s="38"/>
      <c r="G25" s="135" t="str">
        <f>P28</f>
        <v>Schotland</v>
      </c>
      <c r="H25" s="136" t="s">
        <v>5</v>
      </c>
      <c r="I25" s="137" t="str">
        <f>P26</f>
        <v>Marokko</v>
      </c>
      <c r="K25" s="3"/>
      <c r="L25" s="4" t="s">
        <v>5</v>
      </c>
      <c r="M25" s="17"/>
      <c r="O25" s="46" t="str">
        <f>IF(M28="","",(RANK($V25,$V$25:$V$28)))</f>
        <v/>
      </c>
      <c r="P25" s="90" t="s">
        <v>127</v>
      </c>
      <c r="Q25" s="57" t="str">
        <f>IF(M28="","",(IF(K23&lt;M23,0,IF(K23&gt;M23,3,1)))+(IF(K26&lt;M26,0,IF(K26&gt;M26,3,1)))+(IF(K27&gt;M27,0,IF(K27&lt;M27,3,1))))</f>
        <v/>
      </c>
      <c r="R25" s="58" t="str">
        <f>IF(M28="","",(K23+K26+M27))</f>
        <v/>
      </c>
      <c r="S25" s="59" t="str">
        <f>IF(M28="","",(M23+M26+K27))</f>
        <v/>
      </c>
      <c r="T25" s="43" t="e">
        <f>R25-S25</f>
        <v>#VALUE!</v>
      </c>
      <c r="U25" s="43" t="e">
        <f>(T25*0.01)+(R25*0.001)+0.0004</f>
        <v>#VALUE!</v>
      </c>
      <c r="V25" s="43" t="e">
        <f>Q25+U25</f>
        <v>#VALUE!</v>
      </c>
    </row>
    <row r="26" spans="2:22" ht="13.5" customHeight="1" x14ac:dyDescent="0.25">
      <c r="B26" s="27" t="s">
        <v>10</v>
      </c>
      <c r="C26" s="75">
        <v>20</v>
      </c>
      <c r="D26" s="66" t="s">
        <v>9</v>
      </c>
      <c r="E26" s="132" t="s">
        <v>37</v>
      </c>
      <c r="F26" s="38"/>
      <c r="G26" s="135" t="str">
        <f>P25</f>
        <v>Brazilië</v>
      </c>
      <c r="H26" s="136" t="s">
        <v>5</v>
      </c>
      <c r="I26" s="137" t="str">
        <f>P27</f>
        <v>Haïti</v>
      </c>
      <c r="K26" s="3"/>
      <c r="L26" s="4" t="s">
        <v>5</v>
      </c>
      <c r="M26" s="17"/>
      <c r="O26" s="47" t="str">
        <f>IF(M28="","",(RANK($V26,$V$25:$V$28)))</f>
        <v/>
      </c>
      <c r="P26" s="134" t="s">
        <v>128</v>
      </c>
      <c r="Q26" s="51" t="str">
        <f>IF(M28="","",(IF(K23&gt;M23,0,IF(K23&lt;M23,3,1)))+(IF(K25&gt;M25,0,IF(K25&lt;M25,3,1)))+(IF(K28&lt;M28,0,IF(K28&gt;M28,3,1))))</f>
        <v/>
      </c>
      <c r="R26" s="52" t="str">
        <f>IF(M28="","",(M23+M25+K28))</f>
        <v/>
      </c>
      <c r="S26" s="53" t="str">
        <f>IF(M28="","",(K23+K25+M28))</f>
        <v/>
      </c>
      <c r="T26" s="43" t="e">
        <f>R26-S26</f>
        <v>#VALUE!</v>
      </c>
      <c r="U26" s="43" t="e">
        <f>(T26*0.01)+(R26*0.001)+0.0003</f>
        <v>#VALUE!</v>
      </c>
      <c r="V26" s="43" t="e">
        <f>Q26+U26</f>
        <v>#VALUE!</v>
      </c>
    </row>
    <row r="27" spans="2:22" ht="13.5" customHeight="1" x14ac:dyDescent="0.25">
      <c r="B27" s="27" t="s">
        <v>7</v>
      </c>
      <c r="C27" s="75">
        <v>25</v>
      </c>
      <c r="D27" s="66" t="s">
        <v>9</v>
      </c>
      <c r="E27" s="132" t="s">
        <v>125</v>
      </c>
      <c r="F27" s="38"/>
      <c r="G27" s="135" t="str">
        <f>P28</f>
        <v>Schotland</v>
      </c>
      <c r="H27" s="136" t="s">
        <v>5</v>
      </c>
      <c r="I27" s="137" t="str">
        <f>P25</f>
        <v>Brazilië</v>
      </c>
      <c r="J27" s="2"/>
      <c r="K27" s="3"/>
      <c r="L27" s="4" t="s">
        <v>5</v>
      </c>
      <c r="M27" s="17"/>
      <c r="O27" s="47" t="str">
        <f>IF(M28="","",(RANK($V27,$V$25:$V$28)))</f>
        <v/>
      </c>
      <c r="P27" s="91" t="s">
        <v>129</v>
      </c>
      <c r="Q27" s="51" t="str">
        <f>IF(M28="","",(IF(K24&lt;M24,0,IF(K24&gt;M24,3,1)))+(IF(K26&gt;M26,0,IF(K26&lt;M26,3,1)))+(IF(K28&gt;M28,0,IF(K28&lt;M28,3,1))))</f>
        <v/>
      </c>
      <c r="R27" s="52" t="str">
        <f>IF(M28="","",(K24+M26+M28))</f>
        <v/>
      </c>
      <c r="S27" s="53" t="str">
        <f>IF(M28="","",(M24+K26+K28))</f>
        <v/>
      </c>
      <c r="T27" s="43" t="e">
        <f>R27-S27</f>
        <v>#VALUE!</v>
      </c>
      <c r="U27" s="43" t="e">
        <f>(T27*0.01)+(R27*0.001)+0.0002</f>
        <v>#VALUE!</v>
      </c>
      <c r="V27" s="43" t="e">
        <f>Q27+U27</f>
        <v>#VALUE!</v>
      </c>
    </row>
    <row r="28" spans="2:22" ht="13.5" customHeight="1" thickBot="1" x14ac:dyDescent="0.3">
      <c r="B28" s="27" t="s">
        <v>7</v>
      </c>
      <c r="C28" s="75">
        <v>25</v>
      </c>
      <c r="D28" s="66" t="s">
        <v>9</v>
      </c>
      <c r="E28" s="132" t="s">
        <v>125</v>
      </c>
      <c r="F28" s="38"/>
      <c r="G28" s="135" t="str">
        <f>P26</f>
        <v>Marokko</v>
      </c>
      <c r="H28" s="136" t="s">
        <v>5</v>
      </c>
      <c r="I28" s="137" t="str">
        <f>P27</f>
        <v>Haïti</v>
      </c>
      <c r="J28" s="2"/>
      <c r="K28" s="3"/>
      <c r="L28" s="4" t="s">
        <v>5</v>
      </c>
      <c r="M28" s="17"/>
      <c r="O28" s="48" t="str">
        <f>IF(M28="","",(RANK($V28,$V$25:$V$28)))</f>
        <v/>
      </c>
      <c r="P28" s="92" t="s">
        <v>105</v>
      </c>
      <c r="Q28" s="54" t="str">
        <f>IF(K28="","",(IF(K24&gt;M24,0,IF(K24&lt;M24,3,1)))+(IF(K25&lt;M25,0,IF(K25&gt;M25,3,1)))+(IF(K27&lt;M27,0,IF(K27&gt;M27,3,1))))</f>
        <v/>
      </c>
      <c r="R28" s="55" t="str">
        <f>IF(M28="","",(M24+K25+K27))</f>
        <v/>
      </c>
      <c r="S28" s="56" t="str">
        <f>IF(M28="","",(K24+M25+M27))</f>
        <v/>
      </c>
      <c r="T28" s="43" t="e">
        <f>R28-S28</f>
        <v>#VALUE!</v>
      </c>
      <c r="U28" s="43" t="e">
        <f>(T28*0.01)+(R28*0.001)+0.0001</f>
        <v>#VALUE!</v>
      </c>
      <c r="V28" s="43" t="e">
        <f>Q28+U28</f>
        <v>#VALUE!</v>
      </c>
    </row>
    <row r="29" spans="2:22" ht="13.5" customHeight="1" thickBot="1" x14ac:dyDescent="0.3">
      <c r="B29" s="27" t="s">
        <v>10</v>
      </c>
      <c r="C29" s="75">
        <v>13</v>
      </c>
      <c r="D29" s="66" t="s">
        <v>9</v>
      </c>
      <c r="E29" s="132" t="s">
        <v>122</v>
      </c>
      <c r="F29" s="38"/>
      <c r="G29" s="28" t="str">
        <f>P31</f>
        <v>Ver. Staten</v>
      </c>
      <c r="H29" s="84" t="s">
        <v>5</v>
      </c>
      <c r="I29" s="29" t="str">
        <f>P32</f>
        <v>Paraguay</v>
      </c>
      <c r="J29" s="2"/>
      <c r="K29" s="3"/>
      <c r="L29" s="4" t="s">
        <v>5</v>
      </c>
      <c r="M29" s="17"/>
    </row>
    <row r="30" spans="2:22" ht="13.5" customHeight="1" thickBot="1" x14ac:dyDescent="0.3">
      <c r="B30" s="27" t="s">
        <v>10</v>
      </c>
      <c r="C30" s="75">
        <v>13</v>
      </c>
      <c r="D30" s="66" t="s">
        <v>9</v>
      </c>
      <c r="E30" s="132" t="s">
        <v>156</v>
      </c>
      <c r="F30" s="38"/>
      <c r="G30" s="28" t="str">
        <f>P33</f>
        <v>Australië</v>
      </c>
      <c r="H30" s="84" t="s">
        <v>5</v>
      </c>
      <c r="I30" s="29" t="str">
        <f>P34</f>
        <v>Turkije</v>
      </c>
      <c r="J30" s="2"/>
      <c r="K30" s="3"/>
      <c r="L30" s="4" t="s">
        <v>5</v>
      </c>
      <c r="M30" s="17"/>
      <c r="O30" s="214" t="s">
        <v>21</v>
      </c>
      <c r="P30" s="215"/>
      <c r="Q30" s="60" t="s">
        <v>96</v>
      </c>
      <c r="R30" s="61" t="s">
        <v>97</v>
      </c>
      <c r="S30" s="62" t="s">
        <v>98</v>
      </c>
      <c r="T30" s="43" t="s">
        <v>99</v>
      </c>
    </row>
    <row r="31" spans="2:22" ht="13.5" customHeight="1" x14ac:dyDescent="0.25">
      <c r="B31" s="27" t="s">
        <v>4</v>
      </c>
      <c r="C31" s="70">
        <v>19</v>
      </c>
      <c r="D31" s="66" t="s">
        <v>9</v>
      </c>
      <c r="E31" s="132" t="s">
        <v>156</v>
      </c>
      <c r="F31" s="38"/>
      <c r="G31" s="28" t="str">
        <f>P34</f>
        <v>Turkije</v>
      </c>
      <c r="H31" s="84" t="s">
        <v>5</v>
      </c>
      <c r="I31" s="29" t="str">
        <f>P32</f>
        <v>Paraguay</v>
      </c>
      <c r="J31" s="2"/>
      <c r="K31" s="3"/>
      <c r="L31" s="4" t="s">
        <v>5</v>
      </c>
      <c r="M31" s="17"/>
      <c r="O31" s="46" t="str">
        <f>IF(M34="","",(RANK($V31,$V$31:$V$34)))</f>
        <v/>
      </c>
      <c r="P31" s="112" t="s">
        <v>155</v>
      </c>
      <c r="Q31" s="57" t="str">
        <f>IF(M34="","",(IF(K29&lt;M29,0,IF(K29&gt;M29,3,1)))+(IF(K32&lt;M32,0,IF(K32&gt;M32,3,1)))+(IF(K33&gt;M33,0,IF(K33&lt;M33,3,1))))</f>
        <v/>
      </c>
      <c r="R31" s="58" t="str">
        <f>IF(M34="","",(K29+K32+M33))</f>
        <v/>
      </c>
      <c r="S31" s="59" t="str">
        <f>IF(M34="","",(M29+M32+K33))</f>
        <v/>
      </c>
      <c r="T31" s="43" t="e">
        <f>R31-S31</f>
        <v>#VALUE!</v>
      </c>
      <c r="U31" s="43" t="e">
        <f>(T31*0.01)+(R31*0.001)+0.0004</f>
        <v>#VALUE!</v>
      </c>
      <c r="V31" s="43" t="e">
        <f>Q31+U31</f>
        <v>#VALUE!</v>
      </c>
    </row>
    <row r="32" spans="2:22" ht="13.5" customHeight="1" x14ac:dyDescent="0.25">
      <c r="B32" s="27" t="s">
        <v>4</v>
      </c>
      <c r="C32" s="70">
        <v>19</v>
      </c>
      <c r="D32" s="66" t="s">
        <v>9</v>
      </c>
      <c r="E32" s="132" t="s">
        <v>43</v>
      </c>
      <c r="F32" s="38"/>
      <c r="G32" s="28" t="str">
        <f>P31</f>
        <v>Ver. Staten</v>
      </c>
      <c r="H32" s="84" t="s">
        <v>5</v>
      </c>
      <c r="I32" s="29" t="str">
        <f>P33</f>
        <v>Australië</v>
      </c>
      <c r="J32" s="2"/>
      <c r="K32" s="3"/>
      <c r="L32" s="4" t="s">
        <v>5</v>
      </c>
      <c r="M32" s="17"/>
      <c r="O32" s="47" t="str">
        <f>IF(M34="","",(RANK($V32,$V$31:$V$34)))</f>
        <v/>
      </c>
      <c r="P32" s="39" t="s">
        <v>130</v>
      </c>
      <c r="Q32" s="51" t="str">
        <f>IF(M34="","",(IF(K29&gt;M29,0,IF(K29&lt;M29,3,1)))+(IF(K31&gt;M31,0,IF(K31&lt;M31,3,1)))+(IF(K34&lt;M34,0,IF(K34&gt;M34,3,1))))</f>
        <v/>
      </c>
      <c r="R32" s="52" t="str">
        <f>IF(M34="","",(M29+M31+K34))</f>
        <v/>
      </c>
      <c r="S32" s="53" t="str">
        <f>IF(M34="","",(K29+K31+M34))</f>
        <v/>
      </c>
      <c r="T32" s="43" t="e">
        <f>R32-S32</f>
        <v>#VALUE!</v>
      </c>
      <c r="U32" s="43" t="e">
        <f>(T32*0.01)+(R32*0.001)+0.0003</f>
        <v>#VALUE!</v>
      </c>
      <c r="V32" s="43" t="e">
        <f>Q32+U32</f>
        <v>#VALUE!</v>
      </c>
    </row>
    <row r="33" spans="2:24" ht="13.5" customHeight="1" x14ac:dyDescent="0.25">
      <c r="B33" s="27" t="s">
        <v>4</v>
      </c>
      <c r="C33" s="75">
        <v>26</v>
      </c>
      <c r="D33" s="66" t="s">
        <v>9</v>
      </c>
      <c r="E33" s="132" t="s">
        <v>121</v>
      </c>
      <c r="F33" s="38"/>
      <c r="G33" s="28" t="str">
        <f>P34</f>
        <v>Turkije</v>
      </c>
      <c r="H33" s="84" t="s">
        <v>5</v>
      </c>
      <c r="I33" s="29" t="str">
        <f>P31</f>
        <v>Ver. Staten</v>
      </c>
      <c r="J33" s="2"/>
      <c r="K33" s="3"/>
      <c r="L33" s="4" t="s">
        <v>5</v>
      </c>
      <c r="M33" s="17"/>
      <c r="O33" s="47" t="str">
        <f>IF(M34="","",(RANK($V33,$V$31:$V$34)))</f>
        <v/>
      </c>
      <c r="P33" s="39" t="s">
        <v>131</v>
      </c>
      <c r="Q33" s="51" t="str">
        <f>IF(M34="","",(IF(K30&lt;M30,0,IF(K30&gt;M30,3,1)))+(IF(K32&gt;M32,0,IF(K32&lt;M32,3,1)))+(IF(K34&gt;M34,0,IF(K34&lt;M34,3,1))))</f>
        <v/>
      </c>
      <c r="R33" s="52" t="str">
        <f>IF(M34="","",(K30+M32+M34))</f>
        <v/>
      </c>
      <c r="S33" s="53" t="str">
        <f>IF(M34="","",(M30+K32+K34))</f>
        <v/>
      </c>
      <c r="T33" s="43" t="e">
        <f>R33-S33</f>
        <v>#VALUE!</v>
      </c>
      <c r="U33" s="43" t="e">
        <f>(T33*0.01)+(R33*0.001)+0.0002</f>
        <v>#VALUE!</v>
      </c>
      <c r="V33" s="43" t="e">
        <f>Q33+U33</f>
        <v>#VALUE!</v>
      </c>
    </row>
    <row r="34" spans="2:24" ht="13.5" customHeight="1" thickBot="1" x14ac:dyDescent="0.3">
      <c r="B34" s="27" t="s">
        <v>4</v>
      </c>
      <c r="C34" s="75">
        <v>26</v>
      </c>
      <c r="D34" s="66" t="s">
        <v>9</v>
      </c>
      <c r="E34" s="132" t="s">
        <v>121</v>
      </c>
      <c r="F34" s="38"/>
      <c r="G34" s="28" t="str">
        <f>P32</f>
        <v>Paraguay</v>
      </c>
      <c r="H34" s="84" t="s">
        <v>5</v>
      </c>
      <c r="I34" s="29" t="str">
        <f>P33</f>
        <v>Australië</v>
      </c>
      <c r="J34" s="2"/>
      <c r="K34" s="3"/>
      <c r="L34" s="4" t="s">
        <v>5</v>
      </c>
      <c r="M34" s="17"/>
      <c r="O34" s="48" t="str">
        <f>IF(M34="","",(RANK($V34,$V$31:$V$34)))</f>
        <v/>
      </c>
      <c r="P34" s="40" t="s">
        <v>101</v>
      </c>
      <c r="Q34" s="54" t="str">
        <f>IF(K34="","",(IF(K30&gt;M30,0,IF(K30&lt;M30,3,1)))+(IF(K31&lt;M31,0,IF(K31&gt;M31,3,1)))+(IF(K33&lt;M33,0,IF(K33&gt;M33,3,1))))</f>
        <v/>
      </c>
      <c r="R34" s="55" t="str">
        <f>IF(M34="","",(M30+K31+K33))</f>
        <v/>
      </c>
      <c r="S34" s="56" t="str">
        <f>IF(M34="","",(K30+M31+M33))</f>
        <v/>
      </c>
      <c r="T34" s="43" t="e">
        <f>R34-S34</f>
        <v>#VALUE!</v>
      </c>
      <c r="U34" s="43" t="e">
        <f>(T34*0.01)+(R34*0.001)+0.0001</f>
        <v>#VALUE!</v>
      </c>
      <c r="V34" s="43" t="e">
        <f>Q34+U34</f>
        <v>#VALUE!</v>
      </c>
    </row>
    <row r="35" spans="2:24" ht="13.5" customHeight="1" thickBot="1" x14ac:dyDescent="0.3">
      <c r="B35" s="27" t="s">
        <v>11</v>
      </c>
      <c r="C35" s="75">
        <v>14</v>
      </c>
      <c r="D35" s="66" t="s">
        <v>9</v>
      </c>
      <c r="E35" s="132" t="s">
        <v>157</v>
      </c>
      <c r="F35" s="38"/>
      <c r="G35" s="30" t="str">
        <f>P37</f>
        <v>Duitsland</v>
      </c>
      <c r="H35" s="83" t="s">
        <v>5</v>
      </c>
      <c r="I35" s="31" t="str">
        <f>P38</f>
        <v>Curacao</v>
      </c>
      <c r="J35" s="2"/>
      <c r="K35" s="3"/>
      <c r="L35" s="4" t="s">
        <v>5</v>
      </c>
      <c r="M35" s="17"/>
      <c r="N35" s="22">
        <v>0</v>
      </c>
      <c r="P35" s="1"/>
    </row>
    <row r="36" spans="2:24" ht="13.5" customHeight="1" thickBot="1" x14ac:dyDescent="0.3">
      <c r="B36" s="27" t="s">
        <v>12</v>
      </c>
      <c r="C36" s="75">
        <v>15</v>
      </c>
      <c r="D36" s="66" t="s">
        <v>9</v>
      </c>
      <c r="E36" s="132" t="s">
        <v>158</v>
      </c>
      <c r="F36" s="38"/>
      <c r="G36" s="30" t="str">
        <f>P39</f>
        <v>Ivoorkust</v>
      </c>
      <c r="H36" s="83" t="s">
        <v>5</v>
      </c>
      <c r="I36" s="31" t="str">
        <f>P40</f>
        <v>Ecuador</v>
      </c>
      <c r="J36" s="2"/>
      <c r="K36" s="3"/>
      <c r="L36" s="4" t="s">
        <v>5</v>
      </c>
      <c r="M36" s="17"/>
      <c r="N36" s="22">
        <v>1</v>
      </c>
      <c r="O36" s="214" t="s">
        <v>41</v>
      </c>
      <c r="P36" s="215"/>
      <c r="Q36" s="60" t="s">
        <v>96</v>
      </c>
      <c r="R36" s="61" t="s">
        <v>97</v>
      </c>
      <c r="S36" s="62" t="s">
        <v>98</v>
      </c>
      <c r="T36" s="43" t="s">
        <v>99</v>
      </c>
    </row>
    <row r="37" spans="2:24" ht="13.5" customHeight="1" x14ac:dyDescent="0.25">
      <c r="B37" s="27" t="s">
        <v>11</v>
      </c>
      <c r="C37" s="70">
        <v>21</v>
      </c>
      <c r="D37" s="66" t="s">
        <v>9</v>
      </c>
      <c r="E37" s="132" t="s">
        <v>159</v>
      </c>
      <c r="F37" s="38"/>
      <c r="G37" s="30" t="str">
        <f>P40</f>
        <v>Ecuador</v>
      </c>
      <c r="H37" s="83" t="s">
        <v>5</v>
      </c>
      <c r="I37" s="31" t="str">
        <f>P38</f>
        <v>Curacao</v>
      </c>
      <c r="J37" s="2"/>
      <c r="K37" s="3"/>
      <c r="L37" s="4" t="s">
        <v>5</v>
      </c>
      <c r="M37" s="17"/>
      <c r="N37" s="22">
        <v>2</v>
      </c>
      <c r="O37" s="46" t="str">
        <f>IF(M40="","",(RANK($V37,$V$37:$V$40)))</f>
        <v/>
      </c>
      <c r="P37" s="93" t="s">
        <v>0</v>
      </c>
      <c r="Q37" s="57" t="str">
        <f>IF(M40="","",(IF(K35&lt;M35,0,IF(K35&gt;M35,3,1)))+(IF(K38&lt;M38,0,IF(K38&gt;M38,3,1)))+(IF(K39&gt;M39,0,IF(K39&lt;M39,3,1))))</f>
        <v/>
      </c>
      <c r="R37" s="58" t="str">
        <f>IF(M40="","",(K35+K38+M39))</f>
        <v/>
      </c>
      <c r="S37" s="59" t="str">
        <f>IF(M40="","",(M35+M38+K39))</f>
        <v/>
      </c>
      <c r="T37" s="43" t="e">
        <f>R37-S37</f>
        <v>#VALUE!</v>
      </c>
      <c r="U37" s="43" t="e">
        <f>(T37*0.01)+(R37*0.001)+0.0004</f>
        <v>#VALUE!</v>
      </c>
      <c r="V37" s="43" t="e">
        <f>Q37+U37</f>
        <v>#VALUE!</v>
      </c>
    </row>
    <row r="38" spans="2:24" ht="13.5" customHeight="1" x14ac:dyDescent="0.25">
      <c r="B38" s="27" t="s">
        <v>10</v>
      </c>
      <c r="C38" s="70">
        <v>20</v>
      </c>
      <c r="D38" s="66" t="s">
        <v>9</v>
      </c>
      <c r="E38" s="132" t="s">
        <v>160</v>
      </c>
      <c r="F38" s="38"/>
      <c r="G38" s="30" t="str">
        <f>P37</f>
        <v>Duitsland</v>
      </c>
      <c r="H38" s="83" t="s">
        <v>5</v>
      </c>
      <c r="I38" s="31" t="str">
        <f>P39</f>
        <v>Ivoorkust</v>
      </c>
      <c r="J38" s="5"/>
      <c r="K38" s="3"/>
      <c r="L38" s="4" t="s">
        <v>5</v>
      </c>
      <c r="M38" s="17"/>
      <c r="N38" s="22">
        <v>3</v>
      </c>
      <c r="O38" s="47" t="str">
        <f>IF(M40="","",(RANK($V38,$V$37:$V$40)))</f>
        <v/>
      </c>
      <c r="P38" s="41" t="s">
        <v>132</v>
      </c>
      <c r="Q38" s="51" t="str">
        <f>IF(M40="","",(IF(K35&gt;M35,0,IF(K35&lt;M35,3,1)))+(IF(K37&gt;M37,0,IF(K37&lt;M37,3,1)))+(IF(K40&lt;M40,0,IF(K40&gt;M40,3,1))))</f>
        <v/>
      </c>
      <c r="R38" s="52" t="str">
        <f>IF(M40="","",(M35+M37+K40))</f>
        <v/>
      </c>
      <c r="S38" s="53" t="str">
        <f>IF(M40="","",(K35+K37+M40))</f>
        <v/>
      </c>
      <c r="T38" s="43" t="e">
        <f>R38-S38</f>
        <v>#VALUE!</v>
      </c>
      <c r="U38" s="43" t="e">
        <f>(T38*0.01)+(R38*0.001)+0.0003</f>
        <v>#VALUE!</v>
      </c>
      <c r="V38" s="43" t="e">
        <f>Q38+U38</f>
        <v>#VALUE!</v>
      </c>
    </row>
    <row r="39" spans="2:24" ht="13.5" customHeight="1" x14ac:dyDescent="0.25">
      <c r="B39" s="27" t="s">
        <v>7</v>
      </c>
      <c r="C39" s="75">
        <v>25</v>
      </c>
      <c r="D39" s="66" t="s">
        <v>9</v>
      </c>
      <c r="E39" s="132" t="s">
        <v>160</v>
      </c>
      <c r="F39" s="38"/>
      <c r="G39" s="30" t="str">
        <f>P40</f>
        <v>Ecuador</v>
      </c>
      <c r="H39" s="83" t="s">
        <v>5</v>
      </c>
      <c r="I39" s="31" t="str">
        <f>P37</f>
        <v>Duitsland</v>
      </c>
      <c r="K39" s="3"/>
      <c r="L39" s="4" t="s">
        <v>5</v>
      </c>
      <c r="M39" s="17"/>
      <c r="N39" s="22">
        <v>4</v>
      </c>
      <c r="O39" s="47" t="str">
        <f>IF(M40="","",(RANK($V39,$V$37:$V$40)))</f>
        <v/>
      </c>
      <c r="P39" s="41" t="s">
        <v>133</v>
      </c>
      <c r="Q39" s="51" t="str">
        <f>IF(M40="","",(IF(K36&lt;M36,0,IF(K36&gt;M36,3,1)))+(IF(K38&gt;M38,0,IF(K38&lt;M38,3,1)))+(IF(K40&gt;M40,0,IF(K40&lt;M40,3,1))))</f>
        <v/>
      </c>
      <c r="R39" s="52" t="str">
        <f>IF(M40="","",(K36+M38+M40))</f>
        <v/>
      </c>
      <c r="S39" s="53" t="str">
        <f>IF(M40="","",(M36+K38+K40))</f>
        <v/>
      </c>
      <c r="T39" s="43" t="e">
        <f>R39-S39</f>
        <v>#VALUE!</v>
      </c>
      <c r="U39" s="43" t="e">
        <f>(T39*0.01)+(R39*0.001)+0.0002</f>
        <v>#VALUE!</v>
      </c>
      <c r="V39" s="43" t="e">
        <f>Q39+U39</f>
        <v>#VALUE!</v>
      </c>
    </row>
    <row r="40" spans="2:24" ht="13.5" customHeight="1" thickBot="1" x14ac:dyDescent="0.3">
      <c r="B40" s="27" t="s">
        <v>7</v>
      </c>
      <c r="C40" s="75">
        <v>25</v>
      </c>
      <c r="D40" s="66" t="s">
        <v>9</v>
      </c>
      <c r="E40" s="132" t="s">
        <v>160</v>
      </c>
      <c r="F40" s="38"/>
      <c r="G40" s="30" t="str">
        <f>P38</f>
        <v>Curacao</v>
      </c>
      <c r="H40" s="83" t="s">
        <v>5</v>
      </c>
      <c r="I40" s="31" t="str">
        <f>P39</f>
        <v>Ivoorkust</v>
      </c>
      <c r="K40" s="3"/>
      <c r="L40" s="4" t="s">
        <v>5</v>
      </c>
      <c r="M40" s="17"/>
      <c r="N40" s="22">
        <v>5</v>
      </c>
      <c r="O40" s="48" t="str">
        <f>IF(M40="","",(RANK($V40,$V$37:$V$40)))</f>
        <v/>
      </c>
      <c r="P40" s="42" t="s">
        <v>134</v>
      </c>
      <c r="Q40" s="54" t="str">
        <f>IF(K40="","",(IF(K36&gt;M36,0,IF(K36&lt;M36,3,1)))+(IF(K37&lt;M37,0,IF(K37&gt;M37,3,1)))+(IF(K39&lt;M39,0,IF(K39&gt;M39,3,1))))</f>
        <v/>
      </c>
      <c r="R40" s="55" t="str">
        <f>IF(M40="","",(M36+K37+K39))</f>
        <v/>
      </c>
      <c r="S40" s="56" t="str">
        <f>IF(M40="","",(K36+M37+M39))</f>
        <v/>
      </c>
      <c r="T40" s="43" t="e">
        <f>R40-S40</f>
        <v>#VALUE!</v>
      </c>
      <c r="U40" s="43" t="e">
        <f>(T40*0.01)+(R40*0.001)+0.0001</f>
        <v>#VALUE!</v>
      </c>
      <c r="V40" s="43" t="e">
        <f>Q40+U40</f>
        <v>#VALUE!</v>
      </c>
    </row>
    <row r="41" spans="2:24" ht="13.5" customHeight="1" thickBot="1" x14ac:dyDescent="0.3">
      <c r="B41" s="27" t="s">
        <v>11</v>
      </c>
      <c r="C41" s="75">
        <v>14</v>
      </c>
      <c r="D41" s="66" t="s">
        <v>9</v>
      </c>
      <c r="E41" s="132" t="s">
        <v>160</v>
      </c>
      <c r="F41" s="38"/>
      <c r="G41" s="73" t="str">
        <f>P43</f>
        <v>Nederland</v>
      </c>
      <c r="H41" s="82" t="s">
        <v>5</v>
      </c>
      <c r="I41" s="74" t="str">
        <f>P44</f>
        <v>Japan</v>
      </c>
      <c r="K41" s="3"/>
      <c r="L41" s="4" t="s">
        <v>5</v>
      </c>
      <c r="M41" s="17"/>
      <c r="N41" s="22">
        <v>6</v>
      </c>
    </row>
    <row r="42" spans="2:24" ht="13.5" customHeight="1" thickBot="1" x14ac:dyDescent="0.3">
      <c r="B42" s="27" t="s">
        <v>12</v>
      </c>
      <c r="C42" s="75">
        <v>15</v>
      </c>
      <c r="D42" s="66" t="s">
        <v>9</v>
      </c>
      <c r="E42" s="132" t="s">
        <v>121</v>
      </c>
      <c r="F42" s="38"/>
      <c r="G42" s="73" t="str">
        <f>P45</f>
        <v>Zweden</v>
      </c>
      <c r="H42" s="82" t="s">
        <v>5</v>
      </c>
      <c r="I42" s="74" t="str">
        <f>P46</f>
        <v>Tunesië</v>
      </c>
      <c r="K42" s="3"/>
      <c r="L42" s="4" t="s">
        <v>5</v>
      </c>
      <c r="M42" s="17"/>
      <c r="N42" s="22">
        <v>7</v>
      </c>
      <c r="O42" s="214" t="s">
        <v>42</v>
      </c>
      <c r="P42" s="215"/>
      <c r="Q42" s="60" t="s">
        <v>96</v>
      </c>
      <c r="R42" s="61" t="s">
        <v>97</v>
      </c>
      <c r="S42" s="62" t="s">
        <v>98</v>
      </c>
      <c r="T42" s="43" t="s">
        <v>99</v>
      </c>
    </row>
    <row r="43" spans="2:24" ht="13.5" customHeight="1" x14ac:dyDescent="0.25">
      <c r="B43" s="27" t="s">
        <v>10</v>
      </c>
      <c r="C43" s="70">
        <v>20</v>
      </c>
      <c r="D43" s="66" t="s">
        <v>9</v>
      </c>
      <c r="E43" s="132" t="s">
        <v>156</v>
      </c>
      <c r="F43" s="38"/>
      <c r="G43" s="73" t="str">
        <f>P46</f>
        <v>Tunesië</v>
      </c>
      <c r="H43" s="82" t="s">
        <v>5</v>
      </c>
      <c r="I43" s="74" t="str">
        <f>P44</f>
        <v>Japan</v>
      </c>
      <c r="J43" s="2"/>
      <c r="K43" s="3"/>
      <c r="L43" s="4" t="s">
        <v>5</v>
      </c>
      <c r="M43" s="17"/>
      <c r="N43" s="22">
        <v>8</v>
      </c>
      <c r="O43" s="46" t="str">
        <f>IF(M46="","",(RANK($V43,$V$43:$V$46)))</f>
        <v/>
      </c>
      <c r="P43" s="113" t="s">
        <v>102</v>
      </c>
      <c r="Q43" s="57" t="str">
        <f>IF(M46="","",(IF(K41&lt;M41,0,IF(K41&gt;M41,3,1)))+(IF(K44&lt;M44,0,IF(K44&gt;M44,3,1)))+(IF(K45&gt;M45,0,IF(K45&lt;M45,3,1))))</f>
        <v/>
      </c>
      <c r="R43" s="58" t="str">
        <f>IF(M46="","",(K41+K44+M45))</f>
        <v/>
      </c>
      <c r="S43" s="59" t="str">
        <f>IF(M46="","",(M41+M44+K45))</f>
        <v/>
      </c>
      <c r="T43" s="43" t="e">
        <f>R43-S43</f>
        <v>#VALUE!</v>
      </c>
      <c r="U43" s="43" t="e">
        <f>(T43*0.01)+(R43*0.001)+0.0004</f>
        <v>#VALUE!</v>
      </c>
      <c r="V43" s="43" t="e">
        <f>Q43+U43</f>
        <v>#VALUE!</v>
      </c>
      <c r="X43" s="43"/>
    </row>
    <row r="44" spans="2:24" ht="13.5" customHeight="1" x14ac:dyDescent="0.25">
      <c r="B44" s="27" t="s">
        <v>10</v>
      </c>
      <c r="C44" s="70">
        <v>20</v>
      </c>
      <c r="D44" s="66" t="s">
        <v>9</v>
      </c>
      <c r="E44" s="132" t="s">
        <v>157</v>
      </c>
      <c r="F44" s="38"/>
      <c r="G44" s="73" t="str">
        <f>P43</f>
        <v>Nederland</v>
      </c>
      <c r="H44" s="82" t="s">
        <v>5</v>
      </c>
      <c r="I44" s="74" t="str">
        <f>P45</f>
        <v>Zweden</v>
      </c>
      <c r="J44" s="2"/>
      <c r="K44" s="3"/>
      <c r="L44" s="4" t="s">
        <v>5</v>
      </c>
      <c r="M44" s="17"/>
      <c r="N44" s="22">
        <v>9</v>
      </c>
      <c r="O44" s="47" t="str">
        <f>IF(M46="","",(RANK($V44,$V$43:$V$46)))</f>
        <v/>
      </c>
      <c r="P44" s="71" t="s">
        <v>135</v>
      </c>
      <c r="Q44" s="51" t="str">
        <f>IF(M46="","",(IF(K41&gt;M41,0,IF(K41&lt;M41,3,1)))+(IF(K43&gt;M43,0,IF(K43&lt;M43,3,1)))+(IF(K46&lt;M46,0,IF(K46&gt;M46,3,1))))</f>
        <v/>
      </c>
      <c r="R44" s="52" t="str">
        <f>IF(M46="","",(M41+M43+K46))</f>
        <v/>
      </c>
      <c r="S44" s="53" t="str">
        <f>IF(M46="","",(K41+K43+M46))</f>
        <v/>
      </c>
      <c r="T44" s="43" t="e">
        <f>R44-S44</f>
        <v>#VALUE!</v>
      </c>
      <c r="U44" s="43" t="e">
        <f>(T44*0.01)+(R44*0.001)+0.0003</f>
        <v>#VALUE!</v>
      </c>
      <c r="V44" s="43" t="e">
        <f>Q44+U44</f>
        <v>#VALUE!</v>
      </c>
      <c r="X44" s="43"/>
    </row>
    <row r="45" spans="2:24" ht="13.5" customHeight="1" x14ac:dyDescent="0.25">
      <c r="B45" s="27" t="s">
        <v>4</v>
      </c>
      <c r="C45" s="75">
        <v>26</v>
      </c>
      <c r="D45" s="66" t="s">
        <v>9</v>
      </c>
      <c r="E45" s="132" t="s">
        <v>158</v>
      </c>
      <c r="F45" s="38"/>
      <c r="G45" s="73" t="str">
        <f>P46</f>
        <v>Tunesië</v>
      </c>
      <c r="H45" s="82" t="s">
        <v>5</v>
      </c>
      <c r="I45" s="74" t="str">
        <f>P43</f>
        <v>Nederland</v>
      </c>
      <c r="J45" s="2"/>
      <c r="K45" s="3"/>
      <c r="L45" s="4" t="s">
        <v>5</v>
      </c>
      <c r="M45" s="17"/>
      <c r="N45" s="22">
        <v>10</v>
      </c>
      <c r="O45" s="47" t="str">
        <f>IF(M46="","",(RANK($V45,$V$43:$V$46)))</f>
        <v/>
      </c>
      <c r="P45" s="71" t="s">
        <v>136</v>
      </c>
      <c r="Q45" s="51" t="str">
        <f>IF(M46="","",(IF(K42&lt;M42,0,IF(K42&gt;M42,3,1)))+(IF(K44&gt;M44,0,IF(K44&lt;M44,3,1)))+(IF(K46&gt;M46,0,IF(K46&lt;M46,3,1))))</f>
        <v/>
      </c>
      <c r="R45" s="52" t="str">
        <f>IF(M46="","",(K42+M44+M46))</f>
        <v/>
      </c>
      <c r="S45" s="53" t="str">
        <f>IF(M46="","",(M42+K44+K46))</f>
        <v/>
      </c>
      <c r="T45" s="43" t="e">
        <f>R45-S45</f>
        <v>#VALUE!</v>
      </c>
      <c r="U45" s="43" t="e">
        <f>(T45*0.01)+(R45*0.001)+0.0002</f>
        <v>#VALUE!</v>
      </c>
      <c r="V45" s="43" t="e">
        <f>Q45+U45</f>
        <v>#VALUE!</v>
      </c>
      <c r="X45" s="43"/>
    </row>
    <row r="46" spans="2:24" ht="13.5" customHeight="1" thickBot="1" x14ac:dyDescent="0.3">
      <c r="B46" s="27" t="s">
        <v>4</v>
      </c>
      <c r="C46" s="75">
        <v>26</v>
      </c>
      <c r="D46" s="66" t="s">
        <v>9</v>
      </c>
      <c r="E46" s="132" t="s">
        <v>158</v>
      </c>
      <c r="F46" s="38"/>
      <c r="G46" s="73" t="str">
        <f>P44</f>
        <v>Japan</v>
      </c>
      <c r="H46" s="82" t="s">
        <v>5</v>
      </c>
      <c r="I46" s="74" t="str">
        <f>P45</f>
        <v>Zweden</v>
      </c>
      <c r="J46" s="2"/>
      <c r="K46" s="3"/>
      <c r="L46" s="4" t="s">
        <v>5</v>
      </c>
      <c r="M46" s="17"/>
      <c r="O46" s="48" t="str">
        <f>IF(M46="","",(RANK($V46,$V$43:$V$46)))</f>
        <v/>
      </c>
      <c r="P46" s="72" t="s">
        <v>137</v>
      </c>
      <c r="Q46" s="54" t="str">
        <f>IF(K46="","",(IF(K42&gt;M42,0,IF(K42&lt;M42,3,1)))+(IF(K43&lt;M43,0,IF(K43&gt;M43,3,1)))+(IF(K45&lt;M45,0,IF(K45&gt;M45,3,1))))</f>
        <v/>
      </c>
      <c r="R46" s="55" t="str">
        <f>IF(M46="","",(M42+K43+K45))</f>
        <v/>
      </c>
      <c r="S46" s="56" t="str">
        <f>IF(M46="","",(K42+M43+M45))</f>
        <v/>
      </c>
      <c r="T46" s="43" t="e">
        <f>R46-S46</f>
        <v>#VALUE!</v>
      </c>
      <c r="U46" s="43" t="e">
        <f>(T46*0.01)+(R46*0.001)+0.0001</f>
        <v>#VALUE!</v>
      </c>
      <c r="V46" s="43" t="e">
        <f>Q46+U46</f>
        <v>#VALUE!</v>
      </c>
      <c r="X46" s="43"/>
    </row>
    <row r="47" spans="2:24" ht="13.5" customHeight="1" thickBot="1" x14ac:dyDescent="0.3">
      <c r="B47" s="27" t="s">
        <v>12</v>
      </c>
      <c r="C47" s="75">
        <v>15</v>
      </c>
      <c r="D47" s="66" t="s">
        <v>9</v>
      </c>
      <c r="E47" s="132" t="s">
        <v>43</v>
      </c>
      <c r="F47" s="38"/>
      <c r="G47" s="94" t="str">
        <f>P49</f>
        <v>België</v>
      </c>
      <c r="H47" s="95" t="s">
        <v>5</v>
      </c>
      <c r="I47" s="96" t="str">
        <f>P50</f>
        <v>Egypte</v>
      </c>
      <c r="J47" s="2"/>
      <c r="K47" s="3"/>
      <c r="L47" s="4" t="s">
        <v>5</v>
      </c>
      <c r="M47" s="17"/>
      <c r="N47" s="22">
        <v>0</v>
      </c>
      <c r="X47" s="43"/>
    </row>
    <row r="48" spans="2:24" ht="13.5" customHeight="1" thickBot="1" x14ac:dyDescent="0.3">
      <c r="B48" s="27" t="s">
        <v>8</v>
      </c>
      <c r="C48" s="75">
        <v>16</v>
      </c>
      <c r="D48" s="66" t="s">
        <v>9</v>
      </c>
      <c r="E48" s="132" t="s">
        <v>122</v>
      </c>
      <c r="F48" s="38"/>
      <c r="G48" s="94" t="str">
        <f>P51</f>
        <v>Iran</v>
      </c>
      <c r="H48" s="95" t="s">
        <v>5</v>
      </c>
      <c r="I48" s="96" t="str">
        <f>P52</f>
        <v>Nieuw-Zeeland</v>
      </c>
      <c r="J48" s="2"/>
      <c r="K48" s="3"/>
      <c r="L48" s="4" t="s">
        <v>5</v>
      </c>
      <c r="M48" s="17"/>
      <c r="N48" s="22">
        <v>1</v>
      </c>
      <c r="O48" s="205" t="s">
        <v>112</v>
      </c>
      <c r="P48" s="206"/>
      <c r="Q48" s="60" t="s">
        <v>96</v>
      </c>
      <c r="R48" s="61" t="s">
        <v>97</v>
      </c>
      <c r="S48" s="62" t="s">
        <v>98</v>
      </c>
      <c r="T48" s="43" t="s">
        <v>99</v>
      </c>
      <c r="X48" s="43"/>
    </row>
    <row r="49" spans="2:24" ht="13.5" customHeight="1" x14ac:dyDescent="0.25">
      <c r="B49" s="27" t="s">
        <v>12</v>
      </c>
      <c r="C49" s="75">
        <v>22</v>
      </c>
      <c r="D49" s="66" t="s">
        <v>9</v>
      </c>
      <c r="E49" s="132" t="s">
        <v>122</v>
      </c>
      <c r="F49" s="38"/>
      <c r="G49" s="94" t="str">
        <f>P52</f>
        <v>Nieuw-Zeeland</v>
      </c>
      <c r="H49" s="95" t="s">
        <v>5</v>
      </c>
      <c r="I49" s="96" t="str">
        <f>P50</f>
        <v>Egypte</v>
      </c>
      <c r="J49" s="2"/>
      <c r="K49" s="3"/>
      <c r="L49" s="4" t="s">
        <v>5</v>
      </c>
      <c r="M49" s="17"/>
      <c r="N49" s="22">
        <v>2</v>
      </c>
      <c r="O49" s="46" t="str">
        <f>IF(M52="","",(RANK($V49,$V$49:$V$52)))</f>
        <v/>
      </c>
      <c r="P49" s="97" t="s">
        <v>40</v>
      </c>
      <c r="Q49" s="57" t="str">
        <f>IF(M52="","",(IF(K47&lt;M47,0,IF(K47&gt;M47,3,1)))+(IF(K50&lt;M50,0,IF(K50&gt;M50,3,1)))+(IF(K51&gt;M51,0,IF(K51&lt;M51,3,1))))</f>
        <v/>
      </c>
      <c r="R49" s="58" t="str">
        <f>IF(M52="","",(K47+K50+M51))</f>
        <v/>
      </c>
      <c r="S49" s="59" t="str">
        <f>IF(M52="","",(M47+M50+K51))</f>
        <v/>
      </c>
      <c r="T49" s="43" t="e">
        <f>R49-S49</f>
        <v>#VALUE!</v>
      </c>
      <c r="U49" s="43" t="e">
        <f>(T49*0.01)+(R49*0.001)+0.0004</f>
        <v>#VALUE!</v>
      </c>
      <c r="V49" s="43" t="e">
        <f>Q49+U49</f>
        <v>#VALUE!</v>
      </c>
      <c r="X49" s="43"/>
    </row>
    <row r="50" spans="2:24" ht="13.5" customHeight="1" x14ac:dyDescent="0.25">
      <c r="B50" s="27" t="s">
        <v>11</v>
      </c>
      <c r="C50" s="75">
        <v>21</v>
      </c>
      <c r="D50" s="66" t="s">
        <v>9</v>
      </c>
      <c r="E50" s="132" t="s">
        <v>43</v>
      </c>
      <c r="F50" s="38"/>
      <c r="G50" s="94" t="str">
        <f>P49</f>
        <v>België</v>
      </c>
      <c r="H50" s="95" t="s">
        <v>5</v>
      </c>
      <c r="I50" s="96" t="str">
        <f>P51</f>
        <v>Iran</v>
      </c>
      <c r="J50" s="2"/>
      <c r="K50" s="3"/>
      <c r="L50" s="4" t="s">
        <v>5</v>
      </c>
      <c r="M50" s="17"/>
      <c r="N50" s="22">
        <v>3</v>
      </c>
      <c r="O50" s="47" t="str">
        <f>IF(M52="","",(RANK($V50,$V$49:$V$52)))</f>
        <v/>
      </c>
      <c r="P50" s="98" t="s">
        <v>138</v>
      </c>
      <c r="Q50" s="51" t="str">
        <f>IF(M52="","",(IF(K47&gt;M47,0,IF(K47&lt;M47,3,1)))+(IF(K49&gt;M49,0,IF(K49&lt;M49,3,1)))+(IF(K52&lt;M52,0,IF(K52&gt;M52,3,1))))</f>
        <v/>
      </c>
      <c r="R50" s="52" t="str">
        <f>IF(M52="","",(M47+M49+K52))</f>
        <v/>
      </c>
      <c r="S50" s="53" t="str">
        <f>IF(M52="","",(K47+K49+M52))</f>
        <v/>
      </c>
      <c r="T50" s="43" t="e">
        <f>R50-S50</f>
        <v>#VALUE!</v>
      </c>
      <c r="U50" s="43" t="e">
        <f>(T50*0.01)+(R50*0.001)+0.0003</f>
        <v>#VALUE!</v>
      </c>
      <c r="V50" s="43" t="e">
        <f>Q50+U50</f>
        <v>#VALUE!</v>
      </c>
      <c r="X50" s="43"/>
    </row>
    <row r="51" spans="2:24" ht="13.5" customHeight="1" x14ac:dyDescent="0.25">
      <c r="B51" s="27" t="s">
        <v>10</v>
      </c>
      <c r="C51" s="75">
        <v>27</v>
      </c>
      <c r="D51" s="66" t="s">
        <v>9</v>
      </c>
      <c r="E51" s="132" t="s">
        <v>161</v>
      </c>
      <c r="F51" s="38"/>
      <c r="G51" s="94" t="str">
        <f>P52</f>
        <v>Nieuw-Zeeland</v>
      </c>
      <c r="H51" s="95" t="s">
        <v>5</v>
      </c>
      <c r="I51" s="96" t="str">
        <f>P49</f>
        <v>België</v>
      </c>
      <c r="J51" s="2"/>
      <c r="K51" s="3"/>
      <c r="L51" s="4" t="s">
        <v>5</v>
      </c>
      <c r="M51" s="17"/>
      <c r="N51" s="22">
        <v>4</v>
      </c>
      <c r="O51" s="47" t="str">
        <f>IF(M52="","",(RANK($V51,$V$49:$V$52)))</f>
        <v/>
      </c>
      <c r="P51" s="98" t="s">
        <v>139</v>
      </c>
      <c r="Q51" s="51" t="str">
        <f>IF(M52="","",(IF(K48&lt;M48,0,IF(K48&gt;M48,3,1)))+(IF(K50&gt;M50,0,IF(K50&lt;M50,3,1)))+(IF(K52&gt;M52,0,IF(K52&lt;M52,3,1))))</f>
        <v/>
      </c>
      <c r="R51" s="52" t="str">
        <f>IF(M52="","",(K48+M50+M52))</f>
        <v/>
      </c>
      <c r="S51" s="53" t="str">
        <f>IF(M52="","",(M48+K50+K52))</f>
        <v/>
      </c>
      <c r="T51" s="43" t="e">
        <f>R51-S51</f>
        <v>#VALUE!</v>
      </c>
      <c r="U51" s="43" t="e">
        <f>(T51*0.01)+(R51*0.001)+0.0002</f>
        <v>#VALUE!</v>
      </c>
      <c r="V51" s="43" t="e">
        <f>Q51+U51</f>
        <v>#VALUE!</v>
      </c>
      <c r="X51" s="43"/>
    </row>
    <row r="52" spans="2:24" ht="13.5" customHeight="1" thickBot="1" x14ac:dyDescent="0.3">
      <c r="B52" s="27" t="s">
        <v>10</v>
      </c>
      <c r="C52" s="75">
        <v>27</v>
      </c>
      <c r="D52" s="66" t="s">
        <v>9</v>
      </c>
      <c r="E52" s="132" t="s">
        <v>161</v>
      </c>
      <c r="F52" s="38"/>
      <c r="G52" s="94" t="str">
        <f>P50</f>
        <v>Egypte</v>
      </c>
      <c r="H52" s="95" t="s">
        <v>5</v>
      </c>
      <c r="I52" s="96" t="str">
        <f>P51</f>
        <v>Iran</v>
      </c>
      <c r="J52" s="2"/>
      <c r="K52" s="3"/>
      <c r="L52" s="4" t="s">
        <v>5</v>
      </c>
      <c r="M52" s="17"/>
      <c r="N52" s="22">
        <v>5</v>
      </c>
      <c r="O52" s="48" t="str">
        <f>IF(M52="","",(RANK($V52,$V$49:$V$52)))</f>
        <v/>
      </c>
      <c r="P52" s="99" t="s">
        <v>140</v>
      </c>
      <c r="Q52" s="54" t="str">
        <f>IF(K52="","",(IF(K48&gt;M48,0,IF(K48&lt;M48,3,1)))+(IF(K49&lt;M49,0,IF(K49&gt;M49,3,1)))+(IF(K51&lt;M51,0,IF(K51&gt;M51,3,1))))</f>
        <v/>
      </c>
      <c r="R52" s="55" t="str">
        <f>IF(M52="","",(M48+K49+K51))</f>
        <v/>
      </c>
      <c r="S52" s="56" t="str">
        <f>IF(M52="","",(K48+M49+M51))</f>
        <v/>
      </c>
      <c r="T52" s="43" t="e">
        <f>R52-S52</f>
        <v>#VALUE!</v>
      </c>
      <c r="U52" s="43" t="e">
        <f>(T52*0.01)+(R52*0.001)+0.0001</f>
        <v>#VALUE!</v>
      </c>
      <c r="V52" s="43" t="e">
        <f>Q52+U52</f>
        <v>#VALUE!</v>
      </c>
      <c r="X52" s="43"/>
    </row>
    <row r="53" spans="2:24" ht="13.5" customHeight="1" thickBot="1" x14ac:dyDescent="0.3">
      <c r="B53" s="27" t="s">
        <v>12</v>
      </c>
      <c r="C53" s="75">
        <v>15</v>
      </c>
      <c r="D53" s="66" t="s">
        <v>9</v>
      </c>
      <c r="E53" s="132" t="s">
        <v>37</v>
      </c>
      <c r="F53" s="38"/>
      <c r="G53" s="100" t="str">
        <f>P55</f>
        <v>Spanje</v>
      </c>
      <c r="H53" s="101" t="s">
        <v>5</v>
      </c>
      <c r="I53" s="102" t="str">
        <f>P56</f>
        <v>Kaapverdië</v>
      </c>
      <c r="J53" s="2"/>
      <c r="K53" s="3"/>
      <c r="L53" s="4" t="s">
        <v>5</v>
      </c>
      <c r="M53" s="17"/>
      <c r="N53" s="22">
        <v>6</v>
      </c>
      <c r="X53" s="43"/>
    </row>
    <row r="54" spans="2:24" ht="13.5" customHeight="1" thickBot="1" x14ac:dyDescent="0.3">
      <c r="B54" s="27" t="s">
        <v>8</v>
      </c>
      <c r="C54" s="75">
        <v>16</v>
      </c>
      <c r="D54" s="66" t="s">
        <v>9</v>
      </c>
      <c r="E54" s="132" t="s">
        <v>125</v>
      </c>
      <c r="F54" s="38"/>
      <c r="G54" s="100" t="str">
        <f>P57</f>
        <v>Saoedi-Arabië</v>
      </c>
      <c r="H54" s="101" t="s">
        <v>5</v>
      </c>
      <c r="I54" s="102" t="str">
        <f>P58</f>
        <v>Uruguay</v>
      </c>
      <c r="J54" s="2"/>
      <c r="K54" s="3"/>
      <c r="L54" s="4" t="s">
        <v>5</v>
      </c>
      <c r="M54" s="17"/>
      <c r="N54" s="22">
        <v>7</v>
      </c>
      <c r="O54" s="214" t="s">
        <v>113</v>
      </c>
      <c r="P54" s="215"/>
      <c r="Q54" s="60" t="s">
        <v>96</v>
      </c>
      <c r="R54" s="61" t="s">
        <v>97</v>
      </c>
      <c r="S54" s="62" t="s">
        <v>98</v>
      </c>
      <c r="T54" s="43" t="s">
        <v>99</v>
      </c>
      <c r="X54" s="43"/>
    </row>
    <row r="55" spans="2:24" ht="13.5" customHeight="1" x14ac:dyDescent="0.25">
      <c r="B55" s="27" t="s">
        <v>12</v>
      </c>
      <c r="C55" s="75">
        <v>22</v>
      </c>
      <c r="D55" s="66" t="s">
        <v>9</v>
      </c>
      <c r="E55" s="132" t="s">
        <v>125</v>
      </c>
      <c r="F55" s="38"/>
      <c r="G55" s="100" t="str">
        <f>P58</f>
        <v>Uruguay</v>
      </c>
      <c r="H55" s="101" t="s">
        <v>5</v>
      </c>
      <c r="I55" s="102" t="str">
        <f>P56</f>
        <v>Kaapverdië</v>
      </c>
      <c r="J55" s="2"/>
      <c r="K55" s="3"/>
      <c r="L55" s="4" t="s">
        <v>5</v>
      </c>
      <c r="M55" s="17"/>
      <c r="N55" s="22">
        <v>8</v>
      </c>
      <c r="O55" s="46" t="str">
        <f>IF($M$58="","",(RANK($V55,$V$55:$V$58)))</f>
        <v/>
      </c>
      <c r="P55" s="103" t="s">
        <v>3</v>
      </c>
      <c r="Q55" s="57" t="str">
        <f>IF(M58="","",(IF(K53&lt;M53,0,IF(K53&gt;M53,3,1)))+(IF(K56&lt;M56,0,IF(K56&gt;M56,3,1)))+(IF(K57&gt;M57,0,IF(K57&lt;M57,3,1))))</f>
        <v/>
      </c>
      <c r="R55" s="58" t="str">
        <f>IF(M58="","",(K53+K56+M57))</f>
        <v/>
      </c>
      <c r="S55" s="59" t="str">
        <f>IF(M58="","",(M53+M56+K57))</f>
        <v/>
      </c>
      <c r="T55" s="43" t="e">
        <f>R55-S55</f>
        <v>#VALUE!</v>
      </c>
      <c r="U55" s="43" t="e">
        <f>(T55*0.01)+(R55*0.001)+0.0004</f>
        <v>#VALUE!</v>
      </c>
      <c r="V55" s="43" t="e">
        <f>Q55+U55</f>
        <v>#VALUE!</v>
      </c>
      <c r="X55" s="43"/>
    </row>
    <row r="56" spans="2:24" ht="13.5" customHeight="1" x14ac:dyDescent="0.25">
      <c r="B56" s="27" t="s">
        <v>11</v>
      </c>
      <c r="C56" s="75">
        <v>21</v>
      </c>
      <c r="D56" s="66" t="s">
        <v>9</v>
      </c>
      <c r="E56" s="132" t="s">
        <v>37</v>
      </c>
      <c r="F56" s="38"/>
      <c r="G56" s="100" t="str">
        <f>P55</f>
        <v>Spanje</v>
      </c>
      <c r="H56" s="101" t="s">
        <v>5</v>
      </c>
      <c r="I56" s="102" t="str">
        <f>P57</f>
        <v>Saoedi-Arabië</v>
      </c>
      <c r="J56" s="2"/>
      <c r="K56" s="3"/>
      <c r="L56" s="4" t="s">
        <v>5</v>
      </c>
      <c r="M56" s="17"/>
      <c r="N56" s="22">
        <v>9</v>
      </c>
      <c r="O56" s="47" t="str">
        <f>IF($M$58="","",(RANK($V56,$V$55:$V$58)))</f>
        <v/>
      </c>
      <c r="P56" s="104" t="s">
        <v>141</v>
      </c>
      <c r="Q56" s="51" t="str">
        <f>IF(M58="","",(IF(K53&gt;M53,0,IF(K53&lt;M53,3,1)))+(IF(K55&gt;M55,0,IF(K55&lt;M55,3,1)))+(IF(K58&lt;M58,0,IF(K58&gt;M58,3,1))))</f>
        <v/>
      </c>
      <c r="R56" s="52" t="str">
        <f>IF(M58="","",(M53+M55+K58))</f>
        <v/>
      </c>
      <c r="S56" s="53" t="str">
        <f>IF(M58="","",(K53+K55+M58))</f>
        <v/>
      </c>
      <c r="T56" s="43" t="e">
        <f>R56-S56</f>
        <v>#VALUE!</v>
      </c>
      <c r="U56" s="43" t="e">
        <f>(T56*0.01)+(R56*0.001)+0.0003</f>
        <v>#VALUE!</v>
      </c>
      <c r="V56" s="43" t="e">
        <f>Q56+U56</f>
        <v>#VALUE!</v>
      </c>
      <c r="X56" s="43"/>
    </row>
    <row r="57" spans="2:24" ht="13.5" customHeight="1" x14ac:dyDescent="0.25">
      <c r="B57" s="27" t="s">
        <v>10</v>
      </c>
      <c r="C57" s="75">
        <v>27</v>
      </c>
      <c r="D57" s="66" t="s">
        <v>9</v>
      </c>
      <c r="E57" s="132" t="s">
        <v>159</v>
      </c>
      <c r="F57" s="38"/>
      <c r="G57" s="100" t="str">
        <f>P58</f>
        <v>Uruguay</v>
      </c>
      <c r="H57" s="101" t="s">
        <v>5</v>
      </c>
      <c r="I57" s="102" t="str">
        <f>P55</f>
        <v>Spanje</v>
      </c>
      <c r="J57" s="2"/>
      <c r="K57" s="3"/>
      <c r="L57" s="4" t="s">
        <v>5</v>
      </c>
      <c r="M57" s="17"/>
      <c r="N57" s="22">
        <v>10</v>
      </c>
      <c r="O57" s="47" t="str">
        <f>IF($M$58="","",(RANK($V57,$V$55:$V$58)))</f>
        <v/>
      </c>
      <c r="P57" s="104" t="s">
        <v>142</v>
      </c>
      <c r="Q57" s="51" t="str">
        <f>IF(M58="","",(IF(K54&lt;M54,0,IF(K54&gt;M54,3,1)))+(IF(K56&gt;M56,0,IF(K56&lt;M56,3,1)))+(IF(K58&gt;M58,0,IF(K58&lt;M58,3,1))))</f>
        <v/>
      </c>
      <c r="R57" s="52" t="str">
        <f>IF(M58="","",(K54+M56+M58))</f>
        <v/>
      </c>
      <c r="S57" s="53" t="str">
        <f>IF(M58="","",(M54+K56+K58))</f>
        <v/>
      </c>
      <c r="T57" s="43" t="e">
        <f>R57-S57</f>
        <v>#VALUE!</v>
      </c>
      <c r="U57" s="43" t="e">
        <f>(T57*0.01)+(R57*0.001)+0.0002</f>
        <v>#VALUE!</v>
      </c>
      <c r="V57" s="43" t="e">
        <f>Q57+U57</f>
        <v>#VALUE!</v>
      </c>
      <c r="X57" s="43"/>
    </row>
    <row r="58" spans="2:24" ht="13.5" customHeight="1" thickBot="1" x14ac:dyDescent="0.3">
      <c r="B58" s="27" t="s">
        <v>10</v>
      </c>
      <c r="C58" s="75">
        <v>27</v>
      </c>
      <c r="D58" s="66" t="s">
        <v>9</v>
      </c>
      <c r="E58" s="132" t="s">
        <v>159</v>
      </c>
      <c r="F58" s="38"/>
      <c r="G58" s="100" t="str">
        <f>P56</f>
        <v>Kaapverdië</v>
      </c>
      <c r="H58" s="101" t="s">
        <v>5</v>
      </c>
      <c r="I58" s="102" t="str">
        <f>P57</f>
        <v>Saoedi-Arabië</v>
      </c>
      <c r="J58" s="2"/>
      <c r="K58" s="3"/>
      <c r="L58" s="4" t="s">
        <v>5</v>
      </c>
      <c r="M58" s="17"/>
      <c r="O58" s="48" t="str">
        <f>IF($M$58="","",(RANK($V58,$V$55:$V$58)))</f>
        <v/>
      </c>
      <c r="P58" s="105" t="s">
        <v>143</v>
      </c>
      <c r="Q58" s="54" t="str">
        <f>IF(K58="","",(IF(K54&gt;M54,0,IF(K54&lt;M54,3,1)))+(IF(K55&lt;M55,0,IF(K55&gt;M55,3,1)))+(IF(K57&lt;M57,0,IF(K57&gt;M57,3,1))))</f>
        <v/>
      </c>
      <c r="R58" s="55" t="str">
        <f>IF(M58="","",(M54+K55+K57))</f>
        <v/>
      </c>
      <c r="S58" s="56" t="str">
        <f>IF(M58="","",(K54+M55+M57))</f>
        <v/>
      </c>
      <c r="T58" s="43" t="e">
        <f>R58-S58</f>
        <v>#VALUE!</v>
      </c>
      <c r="U58" s="43" t="e">
        <f>(T58*0.01)+(R58*0.001)+0.0001</f>
        <v>#VALUE!</v>
      </c>
      <c r="V58" s="43" t="e">
        <f>Q58+U58</f>
        <v>#VALUE!</v>
      </c>
      <c r="X58" s="43"/>
    </row>
    <row r="59" spans="2:24" ht="13.5" customHeight="1" thickBot="1" x14ac:dyDescent="0.3">
      <c r="B59" s="27" t="s">
        <v>8</v>
      </c>
      <c r="C59" s="75">
        <v>16</v>
      </c>
      <c r="D59" s="66" t="s">
        <v>9</v>
      </c>
      <c r="E59" s="132" t="s">
        <v>43</v>
      </c>
      <c r="F59" s="38"/>
      <c r="G59" s="106" t="str">
        <f>P61</f>
        <v>Frankrijk</v>
      </c>
      <c r="H59" s="107" t="s">
        <v>5</v>
      </c>
      <c r="I59" s="108" t="str">
        <f>P62</f>
        <v>Senegal</v>
      </c>
      <c r="K59" s="3"/>
      <c r="L59" s="4" t="s">
        <v>5</v>
      </c>
      <c r="M59" s="17"/>
      <c r="X59" s="43"/>
    </row>
    <row r="60" spans="2:24" ht="13.5" customHeight="1" thickBot="1" x14ac:dyDescent="0.3">
      <c r="B60" s="27" t="s">
        <v>6</v>
      </c>
      <c r="C60" s="75">
        <v>17</v>
      </c>
      <c r="D60" s="66" t="s">
        <v>9</v>
      </c>
      <c r="E60" s="132" t="s">
        <v>125</v>
      </c>
      <c r="F60" s="38"/>
      <c r="G60" s="106" t="str">
        <f>P63</f>
        <v>Irak</v>
      </c>
      <c r="H60" s="107" t="s">
        <v>5</v>
      </c>
      <c r="I60" s="108" t="str">
        <f>P64</f>
        <v>Noorwegen</v>
      </c>
      <c r="K60" s="3"/>
      <c r="L60" s="4" t="s">
        <v>5</v>
      </c>
      <c r="M60" s="17"/>
      <c r="O60" s="214" t="s">
        <v>114</v>
      </c>
      <c r="P60" s="215"/>
      <c r="Q60" s="60" t="s">
        <v>96</v>
      </c>
      <c r="R60" s="61" t="s">
        <v>97</v>
      </c>
      <c r="S60" s="62" t="s">
        <v>98</v>
      </c>
      <c r="T60" s="43" t="s">
        <v>99</v>
      </c>
      <c r="X60" s="43"/>
    </row>
    <row r="61" spans="2:24" ht="13.5" customHeight="1" x14ac:dyDescent="0.25">
      <c r="B61" s="27" t="s">
        <v>8</v>
      </c>
      <c r="C61" s="75">
        <v>23</v>
      </c>
      <c r="D61" s="66" t="s">
        <v>9</v>
      </c>
      <c r="E61" s="132" t="s">
        <v>159</v>
      </c>
      <c r="F61" s="38"/>
      <c r="G61" s="106" t="str">
        <f>P64</f>
        <v>Noorwegen</v>
      </c>
      <c r="H61" s="107" t="s">
        <v>5</v>
      </c>
      <c r="I61" s="108" t="str">
        <f>P62</f>
        <v>Senegal</v>
      </c>
      <c r="K61" s="3"/>
      <c r="L61" s="4" t="s">
        <v>5</v>
      </c>
      <c r="M61" s="17"/>
      <c r="O61" s="46" t="str">
        <f>IF(M64="","",(RANK($V61,$V$61:$V$64)))</f>
        <v/>
      </c>
      <c r="P61" s="109" t="s">
        <v>2</v>
      </c>
      <c r="Q61" s="57" t="str">
        <f>IF(M64="","",(IF(K59&lt;M59,0,IF(K59&gt;M59,3,1)))+(IF(K62&lt;M62,0,IF(K62&gt;M62,3,1)))+(IF(K63&gt;M63,0,IF(K63&lt;M63,3,1))))</f>
        <v/>
      </c>
      <c r="R61" s="58" t="str">
        <f>IF(M64="","",(K59+K62+M63))</f>
        <v/>
      </c>
      <c r="S61" s="59" t="str">
        <f>IF(M64="","",(M59+M62+K63))</f>
        <v/>
      </c>
      <c r="T61" s="43" t="e">
        <f>R61-S61</f>
        <v>#VALUE!</v>
      </c>
      <c r="U61" s="43" t="e">
        <f>(T61*0.01)+(R61*0.001)+0.0004</f>
        <v>#VALUE!</v>
      </c>
      <c r="V61" s="43" t="e">
        <f>Q61+U61</f>
        <v>#VALUE!</v>
      </c>
      <c r="X61" s="43"/>
    </row>
    <row r="62" spans="2:24" ht="13.5" customHeight="1" x14ac:dyDescent="0.25">
      <c r="B62" s="27" t="s">
        <v>12</v>
      </c>
      <c r="C62" s="75">
        <v>22</v>
      </c>
      <c r="D62" s="66" t="s">
        <v>9</v>
      </c>
      <c r="E62" s="132" t="s">
        <v>162</v>
      </c>
      <c r="F62" s="38"/>
      <c r="G62" s="106" t="str">
        <f>P61</f>
        <v>Frankrijk</v>
      </c>
      <c r="H62" s="107" t="s">
        <v>5</v>
      </c>
      <c r="I62" s="108" t="str">
        <f>P63</f>
        <v>Irak</v>
      </c>
      <c r="K62" s="3"/>
      <c r="L62" s="4" t="s">
        <v>5</v>
      </c>
      <c r="M62" s="17"/>
      <c r="O62" s="47" t="str">
        <f>IF(M64="","",(RANK($V62,$V$61:$V$64)))</f>
        <v/>
      </c>
      <c r="P62" s="110" t="s">
        <v>144</v>
      </c>
      <c r="Q62" s="51" t="str">
        <f>IF(M64="","",(IF(K59&gt;M59,0,IF(K59&lt;M59,3,1)))+(IF(K61&gt;M61,0,IF(K61&lt;M61,3,1)))+(IF(K64&lt;M64,0,IF(K64&gt;M64,3,1))))</f>
        <v/>
      </c>
      <c r="R62" s="52" t="str">
        <f>IF(M64="","",(M59+M61+K64))</f>
        <v/>
      </c>
      <c r="S62" s="53" t="str">
        <f>IF(M64="","",(K59+K61+M64))</f>
        <v/>
      </c>
      <c r="T62" s="43" t="e">
        <f>R62-S62</f>
        <v>#VALUE!</v>
      </c>
      <c r="U62" s="43" t="e">
        <f>(T62*0.01)+(R62*0.001)+0.0003</f>
        <v>#VALUE!</v>
      </c>
      <c r="V62" s="43" t="e">
        <f>Q62+U62</f>
        <v>#VALUE!</v>
      </c>
      <c r="X62" s="43"/>
    </row>
    <row r="63" spans="2:24" ht="13.5" customHeight="1" x14ac:dyDescent="0.25">
      <c r="B63" s="27" t="s">
        <v>4</v>
      </c>
      <c r="C63" s="75">
        <v>26</v>
      </c>
      <c r="D63" s="66" t="s">
        <v>9</v>
      </c>
      <c r="E63" s="132" t="s">
        <v>43</v>
      </c>
      <c r="F63" s="38"/>
      <c r="G63" s="106" t="str">
        <f>P64</f>
        <v>Noorwegen</v>
      </c>
      <c r="H63" s="107" t="s">
        <v>5</v>
      </c>
      <c r="I63" s="108" t="str">
        <f>P61</f>
        <v>Frankrijk</v>
      </c>
      <c r="J63" s="2"/>
      <c r="K63" s="3"/>
      <c r="L63" s="4" t="s">
        <v>5</v>
      </c>
      <c r="M63" s="17"/>
      <c r="O63" s="47" t="str">
        <f>IF(M64="","",(RANK($V63,$V$61:$V$64)))</f>
        <v/>
      </c>
      <c r="P63" s="110" t="s">
        <v>145</v>
      </c>
      <c r="Q63" s="51" t="str">
        <f>IF(M64="","",(IF(K60&lt;M60,0,IF(K60&gt;M60,3,1)))+(IF(K62&gt;M62,0,IF(K62&lt;M62,3,1)))+(IF(K64&gt;M64,0,IF(K64&lt;M64,3,1))))</f>
        <v/>
      </c>
      <c r="R63" s="52" t="str">
        <f>IF(M64="","",(K60+M62+M64))</f>
        <v/>
      </c>
      <c r="S63" s="53" t="str">
        <f>IF(M64="","",(M60+K62+K64))</f>
        <v/>
      </c>
      <c r="T63" s="43" t="e">
        <f>R63-S63</f>
        <v>#VALUE!</v>
      </c>
      <c r="U63" s="43" t="e">
        <f>(T63*0.01)+(R63*0.001)+0.0002</f>
        <v>#VALUE!</v>
      </c>
      <c r="V63" s="43" t="e">
        <f>Q63+U63</f>
        <v>#VALUE!</v>
      </c>
      <c r="X63" s="43"/>
    </row>
    <row r="64" spans="2:24" ht="13.5" customHeight="1" thickBot="1" x14ac:dyDescent="0.3">
      <c r="B64" s="27" t="s">
        <v>4</v>
      </c>
      <c r="C64" s="75">
        <v>26</v>
      </c>
      <c r="D64" s="66" t="s">
        <v>9</v>
      </c>
      <c r="E64" s="132" t="s">
        <v>43</v>
      </c>
      <c r="F64" s="38"/>
      <c r="G64" s="106" t="str">
        <f>P62</f>
        <v>Senegal</v>
      </c>
      <c r="H64" s="107" t="s">
        <v>5</v>
      </c>
      <c r="I64" s="108" t="str">
        <f>P63</f>
        <v>Irak</v>
      </c>
      <c r="J64" s="2"/>
      <c r="K64" s="3"/>
      <c r="L64" s="4" t="s">
        <v>5</v>
      </c>
      <c r="M64" s="17"/>
      <c r="O64" s="48" t="str">
        <f>IF(M64="","",(RANK($V64,$V$61:$V$64)))</f>
        <v/>
      </c>
      <c r="P64" s="111" t="s">
        <v>146</v>
      </c>
      <c r="Q64" s="54" t="str">
        <f>IF(K64="","",(IF(K60&gt;M60,0,IF(K60&lt;M60,3,1)))+(IF(K61&lt;M61,0,IF(K61&gt;M61,3,1)))+(IF(K63&lt;M63,0,IF(K63&gt;M63,3,1))))</f>
        <v/>
      </c>
      <c r="R64" s="55" t="str">
        <f>IF(M64="","",(M60+K61+K63))</f>
        <v/>
      </c>
      <c r="S64" s="56" t="str">
        <f>IF(M64="","",(K60+M61+M63))</f>
        <v/>
      </c>
      <c r="T64" s="43" t="e">
        <f>R64-S64</f>
        <v>#VALUE!</v>
      </c>
      <c r="U64" s="43" t="e">
        <f>(T64*0.01)+(R64*0.001)+0.0001</f>
        <v>#VALUE!</v>
      </c>
      <c r="V64" s="43" t="e">
        <f>Q64+U64</f>
        <v>#VALUE!</v>
      </c>
      <c r="X64" s="43"/>
    </row>
    <row r="65" spans="2:24" ht="13.5" customHeight="1" thickBot="1" x14ac:dyDescent="0.3">
      <c r="B65" s="27" t="s">
        <v>6</v>
      </c>
      <c r="C65" s="75">
        <v>17</v>
      </c>
      <c r="D65" s="66" t="s">
        <v>9</v>
      </c>
      <c r="E65" s="132" t="s">
        <v>122</v>
      </c>
      <c r="F65" s="38"/>
      <c r="G65" s="114" t="str">
        <f>P67</f>
        <v>Argentinië</v>
      </c>
      <c r="H65" s="115" t="s">
        <v>5</v>
      </c>
      <c r="I65" s="116" t="str">
        <f>P68</f>
        <v>Algerije</v>
      </c>
      <c r="J65" s="2"/>
      <c r="K65" s="3"/>
      <c r="L65" s="4" t="s">
        <v>5</v>
      </c>
      <c r="M65" s="17"/>
      <c r="X65" s="43"/>
    </row>
    <row r="66" spans="2:24" ht="13.5" customHeight="1" thickBot="1" x14ac:dyDescent="0.3">
      <c r="B66" s="27" t="s">
        <v>6</v>
      </c>
      <c r="C66" s="75">
        <v>17</v>
      </c>
      <c r="D66" s="66" t="s">
        <v>9</v>
      </c>
      <c r="E66" s="132" t="s">
        <v>156</v>
      </c>
      <c r="F66" s="38"/>
      <c r="G66" s="114" t="str">
        <f>P69</f>
        <v>Oostenrijk</v>
      </c>
      <c r="H66" s="115" t="s">
        <v>5</v>
      </c>
      <c r="I66" s="116" t="str">
        <f>P70</f>
        <v>Jordanië</v>
      </c>
      <c r="J66" s="2"/>
      <c r="K66" s="3"/>
      <c r="L66" s="4" t="s">
        <v>5</v>
      </c>
      <c r="M66" s="17"/>
      <c r="O66" s="214" t="s">
        <v>115</v>
      </c>
      <c r="P66" s="215"/>
      <c r="Q66" s="60" t="s">
        <v>96</v>
      </c>
      <c r="R66" s="61" t="s">
        <v>97</v>
      </c>
      <c r="S66" s="62" t="s">
        <v>98</v>
      </c>
      <c r="T66" s="43" t="s">
        <v>99</v>
      </c>
      <c r="X66" s="43"/>
    </row>
    <row r="67" spans="2:24" ht="13.5" customHeight="1" x14ac:dyDescent="0.25">
      <c r="B67" s="27" t="s">
        <v>8</v>
      </c>
      <c r="C67" s="70">
        <v>23</v>
      </c>
      <c r="D67" s="66" t="s">
        <v>9</v>
      </c>
      <c r="E67" s="132" t="s">
        <v>161</v>
      </c>
      <c r="F67" s="38"/>
      <c r="G67" s="114" t="str">
        <f>P70</f>
        <v>Jordanië</v>
      </c>
      <c r="H67" s="115" t="s">
        <v>5</v>
      </c>
      <c r="I67" s="116" t="str">
        <f>P68</f>
        <v>Algerije</v>
      </c>
      <c r="J67" s="2"/>
      <c r="K67" s="3"/>
      <c r="L67" s="4" t="s">
        <v>5</v>
      </c>
      <c r="M67" s="17"/>
      <c r="O67" s="46" t="str">
        <f>IF(M70="","",(RANK($V67,$V$67:$V$70)))</f>
        <v/>
      </c>
      <c r="P67" s="117" t="s">
        <v>147</v>
      </c>
      <c r="Q67" s="57" t="str">
        <f>IF(M70="","",(IF(K65&lt;M65,0,IF(K65&gt;M65,3,1)))+(IF(K68&lt;M68,0,IF(K68&gt;M68,3,1)))+(IF(K69&gt;M69,0,IF(K69&lt;M69,3,1))))</f>
        <v/>
      </c>
      <c r="R67" s="58" t="str">
        <f>IF(M70="","",(K65+K68+M69))</f>
        <v/>
      </c>
      <c r="S67" s="59" t="str">
        <f>IF(M70="","",(M65+M68+K69))</f>
        <v/>
      </c>
      <c r="T67" s="43" t="e">
        <f>R67-S67</f>
        <v>#VALUE!</v>
      </c>
      <c r="U67" s="43" t="e">
        <f>(T67*0.01)+(R67*0.001)+0.0004</f>
        <v>#VALUE!</v>
      </c>
      <c r="V67" s="43" t="e">
        <f>Q67+U67</f>
        <v>#VALUE!</v>
      </c>
      <c r="X67" s="43"/>
    </row>
    <row r="68" spans="2:24" ht="13.5" customHeight="1" x14ac:dyDescent="0.25">
      <c r="B68" s="27" t="s">
        <v>12</v>
      </c>
      <c r="C68" s="70">
        <v>22</v>
      </c>
      <c r="D68" s="66" t="s">
        <v>9</v>
      </c>
      <c r="E68" s="132" t="s">
        <v>157</v>
      </c>
      <c r="F68" s="38"/>
      <c r="G68" s="114" t="str">
        <f>P67</f>
        <v>Argentinië</v>
      </c>
      <c r="H68" s="115" t="s">
        <v>5</v>
      </c>
      <c r="I68" s="116" t="str">
        <f>P69</f>
        <v>Oostenrijk</v>
      </c>
      <c r="J68" s="2"/>
      <c r="K68" s="3"/>
      <c r="L68" s="4" t="s">
        <v>5</v>
      </c>
      <c r="M68" s="17"/>
      <c r="O68" s="47" t="str">
        <f>IF(M70="","",(RANK($V68,$V$67:$V$70)))</f>
        <v/>
      </c>
      <c r="P68" s="118" t="s">
        <v>148</v>
      </c>
      <c r="Q68" s="51" t="str">
        <f>IF(M70="","",(IF(K65&gt;M65,0,IF(K65&lt;M65,3,1)))+(IF(K67&gt;M67,0,IF(K67&lt;M67,3,1)))+(IF(K70&lt;M70,0,IF(K70&gt;M70,3,1))))</f>
        <v/>
      </c>
      <c r="R68" s="52" t="str">
        <f>IF(M70="","",(M65+M67+K70))</f>
        <v/>
      </c>
      <c r="S68" s="53" t="str">
        <f>IF(M70="","",(K65+K67+M70))</f>
        <v/>
      </c>
      <c r="T68" s="43" t="e">
        <f>R68-S68</f>
        <v>#VALUE!</v>
      </c>
      <c r="U68" s="43" t="e">
        <f>(T68*0.01)+(R68*0.001)+0.0003</f>
        <v>#VALUE!</v>
      </c>
      <c r="V68" s="43" t="e">
        <f>Q68+U68</f>
        <v>#VALUE!</v>
      </c>
      <c r="X68" s="43"/>
    </row>
    <row r="69" spans="2:24" ht="13.5" customHeight="1" x14ac:dyDescent="0.25">
      <c r="B69" s="27" t="s">
        <v>11</v>
      </c>
      <c r="C69" s="75">
        <v>28</v>
      </c>
      <c r="D69" s="66" t="s">
        <v>9</v>
      </c>
      <c r="E69" s="132" t="s">
        <v>121</v>
      </c>
      <c r="F69" s="38"/>
      <c r="G69" s="114" t="str">
        <f>P70</f>
        <v>Jordanië</v>
      </c>
      <c r="H69" s="115" t="s">
        <v>5</v>
      </c>
      <c r="I69" s="116" t="str">
        <f>P67</f>
        <v>Argentinië</v>
      </c>
      <c r="J69" s="2"/>
      <c r="K69" s="3"/>
      <c r="L69" s="4" t="s">
        <v>5</v>
      </c>
      <c r="M69" s="17"/>
      <c r="O69" s="47" t="str">
        <f>IF(M70="","",(RANK($V69,$V$67:$V$70)))</f>
        <v/>
      </c>
      <c r="P69" s="118" t="s">
        <v>103</v>
      </c>
      <c r="Q69" s="51" t="str">
        <f>IF(M70="","",(IF(K66&lt;M66,0,IF(K66&gt;M66,3,1)))+(IF(K68&gt;M68,0,IF(K68&lt;M68,3,1)))+(IF(K70&gt;M70,0,IF(K70&lt;M70,3,1))))</f>
        <v/>
      </c>
      <c r="R69" s="52" t="str">
        <f>IF(M70="","",(K66+M68+M70))</f>
        <v/>
      </c>
      <c r="S69" s="53" t="str">
        <f>IF(M70="","",(M66+K68+K70))</f>
        <v/>
      </c>
      <c r="T69" s="43" t="e">
        <f>R69-S69</f>
        <v>#VALUE!</v>
      </c>
      <c r="U69" s="43" t="e">
        <f>(T69*0.01)+(R69*0.001)+0.0002</f>
        <v>#VALUE!</v>
      </c>
      <c r="V69" s="43" t="e">
        <f>Q69+U69</f>
        <v>#VALUE!</v>
      </c>
      <c r="X69" s="43"/>
    </row>
    <row r="70" spans="2:24" ht="13.5" customHeight="1" thickBot="1" x14ac:dyDescent="0.3">
      <c r="B70" s="27" t="s">
        <v>11</v>
      </c>
      <c r="C70" s="75">
        <v>28</v>
      </c>
      <c r="D70" s="66" t="s">
        <v>9</v>
      </c>
      <c r="E70" s="132" t="s">
        <v>121</v>
      </c>
      <c r="F70" s="38"/>
      <c r="G70" s="114" t="str">
        <f>P68</f>
        <v>Algerije</v>
      </c>
      <c r="H70" s="115" t="s">
        <v>5</v>
      </c>
      <c r="I70" s="116" t="str">
        <f>P69</f>
        <v>Oostenrijk</v>
      </c>
      <c r="J70" s="2"/>
      <c r="K70" s="3"/>
      <c r="L70" s="4" t="s">
        <v>5</v>
      </c>
      <c r="M70" s="17"/>
      <c r="O70" s="48" t="str">
        <f>IF(M70="","",(RANK($V70,$V$67:$V$70)))</f>
        <v/>
      </c>
      <c r="P70" s="119" t="s">
        <v>149</v>
      </c>
      <c r="Q70" s="54" t="str">
        <f>IF(K70="","",(IF(K66&gt;M66,0,IF(K66&lt;M66,3,1)))+(IF(K67&lt;M67,0,IF(K67&gt;M67,3,1)))+(IF(K69&lt;M69,0,IF(K69&gt;M69,3,1))))</f>
        <v/>
      </c>
      <c r="R70" s="55" t="str">
        <f>IF(M70="","",(M66+K67+K69))</f>
        <v/>
      </c>
      <c r="S70" s="56" t="str">
        <f>IF(M70="","",(K66+M67+M69))</f>
        <v/>
      </c>
      <c r="T70" s="43" t="e">
        <f>R70-S70</f>
        <v>#VALUE!</v>
      </c>
      <c r="U70" s="43" t="e">
        <f>(T70*0.01)+(R70*0.001)+0.0001</f>
        <v>#VALUE!</v>
      </c>
      <c r="V70" s="43" t="e">
        <f>Q70+U70</f>
        <v>#VALUE!</v>
      </c>
      <c r="X70" s="43"/>
    </row>
    <row r="71" spans="2:24" ht="13.5" customHeight="1" thickBot="1" x14ac:dyDescent="0.3">
      <c r="B71" s="27" t="s">
        <v>6</v>
      </c>
      <c r="C71" s="75">
        <v>17</v>
      </c>
      <c r="D71" s="66" t="s">
        <v>9</v>
      </c>
      <c r="E71" s="132" t="s">
        <v>157</v>
      </c>
      <c r="F71" s="38"/>
      <c r="G71" s="120" t="str">
        <f>P73</f>
        <v>Portugal</v>
      </c>
      <c r="H71" s="121" t="s">
        <v>5</v>
      </c>
      <c r="I71" s="122" t="str">
        <f>P74</f>
        <v>Congo</v>
      </c>
      <c r="J71" s="2"/>
      <c r="K71" s="3"/>
      <c r="L71" s="4" t="s">
        <v>5</v>
      </c>
      <c r="M71" s="17"/>
      <c r="N71" s="22">
        <v>0</v>
      </c>
      <c r="P71" s="1"/>
      <c r="X71" s="43"/>
    </row>
    <row r="72" spans="2:24" ht="13.5" customHeight="1" thickBot="1" x14ac:dyDescent="0.3">
      <c r="B72" s="27" t="s">
        <v>7</v>
      </c>
      <c r="C72" s="75">
        <v>18</v>
      </c>
      <c r="D72" s="66" t="s">
        <v>9</v>
      </c>
      <c r="E72" s="132" t="s">
        <v>121</v>
      </c>
      <c r="F72" s="38"/>
      <c r="G72" s="120" t="str">
        <f>P75</f>
        <v>Oezbekistan</v>
      </c>
      <c r="H72" s="121" t="s">
        <v>5</v>
      </c>
      <c r="I72" s="122" t="str">
        <f>P76</f>
        <v>Colombia</v>
      </c>
      <c r="J72" s="2"/>
      <c r="K72" s="3"/>
      <c r="L72" s="4" t="s">
        <v>5</v>
      </c>
      <c r="M72" s="17"/>
      <c r="N72" s="22">
        <v>1</v>
      </c>
      <c r="O72" s="214" t="s">
        <v>116</v>
      </c>
      <c r="P72" s="215"/>
      <c r="Q72" s="60" t="s">
        <v>96</v>
      </c>
      <c r="R72" s="61" t="s">
        <v>97</v>
      </c>
      <c r="S72" s="62" t="s">
        <v>98</v>
      </c>
      <c r="T72" s="43" t="s">
        <v>99</v>
      </c>
      <c r="X72" s="43"/>
    </row>
    <row r="73" spans="2:24" ht="13.5" customHeight="1" x14ac:dyDescent="0.25">
      <c r="B73" s="27" t="s">
        <v>6</v>
      </c>
      <c r="C73" s="70">
        <v>24</v>
      </c>
      <c r="D73" s="66" t="s">
        <v>9</v>
      </c>
      <c r="E73" s="132" t="s">
        <v>121</v>
      </c>
      <c r="F73" s="38"/>
      <c r="G73" s="120" t="str">
        <f>P76</f>
        <v>Colombia</v>
      </c>
      <c r="H73" s="121" t="s">
        <v>5</v>
      </c>
      <c r="I73" s="122" t="str">
        <f>P74</f>
        <v>Congo</v>
      </c>
      <c r="J73" s="2"/>
      <c r="K73" s="3"/>
      <c r="L73" s="4" t="s">
        <v>5</v>
      </c>
      <c r="M73" s="17"/>
      <c r="N73" s="22">
        <v>2</v>
      </c>
      <c r="O73" s="46" t="str">
        <f>IF($M$76="","",(RANK($V73,$V$73:$V$76)))</f>
        <v/>
      </c>
      <c r="P73" s="123" t="s">
        <v>1</v>
      </c>
      <c r="Q73" s="57" t="str">
        <f>IF(M76="","",(IF(K71&lt;M71,0,IF(K71&gt;M71,3,1)))+(IF(K74&lt;M74,0,IF(K74&gt;M74,3,1)))+(IF(K75&gt;M75,0,IF(K75&lt;M75,3,1))))</f>
        <v/>
      </c>
      <c r="R73" s="58" t="str">
        <f>IF(M76="","",(K71+K74+M75))</f>
        <v/>
      </c>
      <c r="S73" s="59" t="str">
        <f>IF(M76="","",(M71+M74+K75))</f>
        <v/>
      </c>
      <c r="T73" s="43" t="e">
        <f>R73-S73</f>
        <v>#VALUE!</v>
      </c>
      <c r="U73" s="43" t="e">
        <f>(T73*0.01)+(R73*0.001)+0.0004</f>
        <v>#VALUE!</v>
      </c>
      <c r="V73" s="43" t="e">
        <f>Q73+U73</f>
        <v>#VALUE!</v>
      </c>
      <c r="X73" s="43"/>
    </row>
    <row r="74" spans="2:24" ht="13.5" customHeight="1" x14ac:dyDescent="0.25">
      <c r="B74" s="27" t="s">
        <v>8</v>
      </c>
      <c r="C74" s="70">
        <v>23</v>
      </c>
      <c r="D74" s="66" t="s">
        <v>9</v>
      </c>
      <c r="E74" s="132" t="s">
        <v>157</v>
      </c>
      <c r="F74" s="38"/>
      <c r="G74" s="120" t="str">
        <f>P73</f>
        <v>Portugal</v>
      </c>
      <c r="H74" s="121" t="s">
        <v>5</v>
      </c>
      <c r="I74" s="122" t="str">
        <f>P75</f>
        <v>Oezbekistan</v>
      </c>
      <c r="J74" s="5"/>
      <c r="K74" s="3"/>
      <c r="L74" s="4" t="s">
        <v>5</v>
      </c>
      <c r="M74" s="17"/>
      <c r="N74" s="22">
        <v>3</v>
      </c>
      <c r="O74" s="47" t="str">
        <f>IF($M$76="","",(RANK($V74,$V$73:$V$76)))</f>
        <v/>
      </c>
      <c r="P74" s="124" t="s">
        <v>150</v>
      </c>
      <c r="Q74" s="51" t="str">
        <f>IF(M76="","",(IF(K71&gt;M71,0,IF(K71&lt;M71,3,1)))+(IF(K73&gt;M73,0,IF(K73&lt;M73,3,1)))+(IF(K76&lt;M76,0,IF(K76&gt;M76,3,1))))</f>
        <v/>
      </c>
      <c r="R74" s="52" t="str">
        <f>IF(M76="","",(M71+M73+K76))</f>
        <v/>
      </c>
      <c r="S74" s="53" t="str">
        <f>IF(M76="","",(K71+K73+M76))</f>
        <v/>
      </c>
      <c r="T74" s="43" t="e">
        <f>R74-S74</f>
        <v>#VALUE!</v>
      </c>
      <c r="U74" s="43" t="e">
        <f>(T74*0.01)+(R74*0.001)+0.0003</f>
        <v>#VALUE!</v>
      </c>
      <c r="V74" s="43" t="e">
        <f>Q74+U74</f>
        <v>#VALUE!</v>
      </c>
      <c r="X74" s="43"/>
    </row>
    <row r="75" spans="2:24" ht="13.5" customHeight="1" x14ac:dyDescent="0.25">
      <c r="B75" s="27" t="s">
        <v>11</v>
      </c>
      <c r="C75" s="75">
        <v>28</v>
      </c>
      <c r="D75" s="66" t="s">
        <v>9</v>
      </c>
      <c r="E75" s="132" t="s">
        <v>163</v>
      </c>
      <c r="F75" s="38"/>
      <c r="G75" s="120" t="str">
        <f>P76</f>
        <v>Colombia</v>
      </c>
      <c r="H75" s="121" t="s">
        <v>5</v>
      </c>
      <c r="I75" s="122" t="str">
        <f>P73</f>
        <v>Portugal</v>
      </c>
      <c r="K75" s="3"/>
      <c r="L75" s="4" t="s">
        <v>5</v>
      </c>
      <c r="M75" s="17"/>
      <c r="N75" s="22">
        <v>4</v>
      </c>
      <c r="O75" s="47" t="str">
        <f>IF($M$76="","",(RANK($V75,$V$73:$V$76)))</f>
        <v/>
      </c>
      <c r="P75" s="124" t="s">
        <v>151</v>
      </c>
      <c r="Q75" s="51" t="str">
        <f>IF(M76="","",(IF(K72&lt;M72,0,IF(K72&gt;M72,3,1)))+(IF(K74&gt;M74,0,IF(K74&lt;M74,3,1)))+(IF(K76&gt;M76,0,IF(K76&lt;M76,3,1))))</f>
        <v/>
      </c>
      <c r="R75" s="52" t="str">
        <f>IF(M76="","",(K72+M74+M76))</f>
        <v/>
      </c>
      <c r="S75" s="53" t="str">
        <f>IF(M76="","",(M72+K74+K76))</f>
        <v/>
      </c>
      <c r="T75" s="43" t="e">
        <f>R75-S75</f>
        <v>#VALUE!</v>
      </c>
      <c r="U75" s="43" t="e">
        <f>(T75*0.01)+(R75*0.001)+0.0002</f>
        <v>#VALUE!</v>
      </c>
      <c r="V75" s="43" t="e">
        <f>Q75+U75</f>
        <v>#VALUE!</v>
      </c>
      <c r="X75" s="43"/>
    </row>
    <row r="76" spans="2:24" ht="13.5" customHeight="1" thickBot="1" x14ac:dyDescent="0.3">
      <c r="B76" s="27" t="s">
        <v>11</v>
      </c>
      <c r="C76" s="75">
        <v>28</v>
      </c>
      <c r="D76" s="66" t="s">
        <v>9</v>
      </c>
      <c r="E76" s="132" t="s">
        <v>163</v>
      </c>
      <c r="F76" s="38"/>
      <c r="G76" s="120" t="str">
        <f>P74</f>
        <v>Congo</v>
      </c>
      <c r="H76" s="121" t="s">
        <v>5</v>
      </c>
      <c r="I76" s="122" t="str">
        <f>P75</f>
        <v>Oezbekistan</v>
      </c>
      <c r="K76" s="3"/>
      <c r="L76" s="4" t="s">
        <v>5</v>
      </c>
      <c r="M76" s="17"/>
      <c r="N76" s="22">
        <v>5</v>
      </c>
      <c r="O76" s="48" t="str">
        <f>IF($M$76="","",(RANK($V76,$V$73:$V$76)))</f>
        <v/>
      </c>
      <c r="P76" s="125" t="s">
        <v>152</v>
      </c>
      <c r="Q76" s="54" t="str">
        <f>IF(K76="","",(IF(K72&gt;M72,0,IF(K72&lt;M72,3,1)))+(IF(K73&lt;M73,0,IF(K73&gt;M73,3,1)))+(IF(K75&lt;M75,0,IF(K75&gt;M75,3,1))))</f>
        <v/>
      </c>
      <c r="R76" s="55" t="str">
        <f>IF(M76="","",(M72+K73+K75))</f>
        <v/>
      </c>
      <c r="S76" s="56" t="str">
        <f>IF(M76="","",(K72+M73+M75))</f>
        <v/>
      </c>
      <c r="T76" s="43" t="e">
        <f>R76-S76</f>
        <v>#VALUE!</v>
      </c>
      <c r="U76" s="43" t="e">
        <f>(T76*0.01)+(R76*0.001)+0.0001</f>
        <v>#VALUE!</v>
      </c>
      <c r="V76" s="43" t="e">
        <f>Q76+U76</f>
        <v>#VALUE!</v>
      </c>
      <c r="X76" s="43"/>
    </row>
    <row r="77" spans="2:24" ht="13.5" customHeight="1" thickBot="1" x14ac:dyDescent="0.3">
      <c r="B77" s="27" t="s">
        <v>6</v>
      </c>
      <c r="C77" s="75">
        <v>17</v>
      </c>
      <c r="D77" s="66" t="s">
        <v>9</v>
      </c>
      <c r="E77" s="132" t="s">
        <v>160</v>
      </c>
      <c r="F77" s="38"/>
      <c r="G77" s="126" t="str">
        <f>P79</f>
        <v>Engeland</v>
      </c>
      <c r="H77" s="127" t="s">
        <v>5</v>
      </c>
      <c r="I77" s="128" t="str">
        <f>P80</f>
        <v>Kroatië</v>
      </c>
      <c r="K77" s="3"/>
      <c r="L77" s="4" t="s">
        <v>5</v>
      </c>
      <c r="M77" s="17"/>
      <c r="N77" s="22">
        <v>6</v>
      </c>
      <c r="X77" s="43"/>
    </row>
    <row r="78" spans="2:24" ht="13.5" customHeight="1" thickBot="1" x14ac:dyDescent="0.3">
      <c r="B78" s="27" t="s">
        <v>7</v>
      </c>
      <c r="C78" s="75">
        <v>18</v>
      </c>
      <c r="D78" s="66" t="s">
        <v>9</v>
      </c>
      <c r="E78" s="132" t="s">
        <v>158</v>
      </c>
      <c r="F78" s="38"/>
      <c r="G78" s="126" t="str">
        <f>P81</f>
        <v>Ghana</v>
      </c>
      <c r="H78" s="127" t="s">
        <v>5</v>
      </c>
      <c r="I78" s="128" t="str">
        <f>P82</f>
        <v>Panama</v>
      </c>
      <c r="K78" s="3"/>
      <c r="L78" s="4" t="s">
        <v>5</v>
      </c>
      <c r="M78" s="17"/>
      <c r="N78" s="22">
        <v>7</v>
      </c>
      <c r="O78" s="214" t="s">
        <v>117</v>
      </c>
      <c r="P78" s="215"/>
      <c r="Q78" s="60" t="s">
        <v>96</v>
      </c>
      <c r="R78" s="61" t="s">
        <v>97</v>
      </c>
      <c r="S78" s="62" t="s">
        <v>98</v>
      </c>
      <c r="T78" s="43" t="s">
        <v>99</v>
      </c>
      <c r="X78" s="43"/>
    </row>
    <row r="79" spans="2:24" ht="13.5" customHeight="1" x14ac:dyDescent="0.25">
      <c r="B79" s="27" t="s">
        <v>6</v>
      </c>
      <c r="C79" s="70">
        <v>24</v>
      </c>
      <c r="D79" s="66" t="s">
        <v>9</v>
      </c>
      <c r="E79" s="132" t="s">
        <v>158</v>
      </c>
      <c r="F79" s="38"/>
      <c r="G79" s="126" t="str">
        <f>P82</f>
        <v>Panama</v>
      </c>
      <c r="H79" s="127" t="s">
        <v>5</v>
      </c>
      <c r="I79" s="128" t="str">
        <f>P80</f>
        <v>Kroatië</v>
      </c>
      <c r="J79" s="2"/>
      <c r="K79" s="3"/>
      <c r="L79" s="4" t="s">
        <v>5</v>
      </c>
      <c r="M79" s="17"/>
      <c r="N79" s="22">
        <v>8</v>
      </c>
      <c r="O79" s="46" t="str">
        <f>IF(M82="","",(RANK($V79,$V$79:$V$82)))</f>
        <v/>
      </c>
      <c r="P79" s="129" t="s">
        <v>15</v>
      </c>
      <c r="Q79" s="57" t="str">
        <f>IF(M82="","",(IF(K77&lt;M77,0,IF(K77&gt;M77,3,1)))+(IF(K80&lt;M80,0,IF(K80&gt;M80,3,1)))+(IF(K81&gt;M81,0,IF(K81&lt;M81,3,1))))</f>
        <v/>
      </c>
      <c r="R79" s="58" t="str">
        <f>IF(M82="","",(K77+K80+M81))</f>
        <v/>
      </c>
      <c r="S79" s="59" t="str">
        <f>IF(M82="","",(M77+M80+K81))</f>
        <v/>
      </c>
      <c r="T79" s="43" t="e">
        <f>R79-S79</f>
        <v>#VALUE!</v>
      </c>
      <c r="U79" s="43" t="e">
        <f>(T79*0.01)+(R79*0.001)+0.0004</f>
        <v>#VALUE!</v>
      </c>
      <c r="V79" s="43" t="e">
        <f>Q79+U79</f>
        <v>#VALUE!</v>
      </c>
      <c r="X79" s="43"/>
    </row>
    <row r="80" spans="2:24" ht="13.5" customHeight="1" x14ac:dyDescent="0.25">
      <c r="B80" s="27" t="s">
        <v>8</v>
      </c>
      <c r="C80" s="70">
        <v>23</v>
      </c>
      <c r="D80" s="66" t="s">
        <v>9</v>
      </c>
      <c r="E80" s="132" t="s">
        <v>160</v>
      </c>
      <c r="F80" s="38"/>
      <c r="G80" s="126" t="str">
        <f>P79</f>
        <v>Engeland</v>
      </c>
      <c r="H80" s="127" t="s">
        <v>5</v>
      </c>
      <c r="I80" s="128" t="str">
        <f>P81</f>
        <v>Ghana</v>
      </c>
      <c r="J80" s="2"/>
      <c r="K80" s="3"/>
      <c r="L80" s="4" t="s">
        <v>5</v>
      </c>
      <c r="M80" s="17"/>
      <c r="N80" s="22">
        <v>9</v>
      </c>
      <c r="O80" s="47" t="str">
        <f>IF(M82="","",(RANK($V80,$V$79:$V$82)))</f>
        <v/>
      </c>
      <c r="P80" s="130" t="s">
        <v>38</v>
      </c>
      <c r="Q80" s="51" t="str">
        <f>IF(M82="","",(IF(K77&gt;M77,0,IF(K77&lt;M77,3,1)))+(IF(K79&gt;M79,0,IF(K79&lt;M79,3,1)))+(IF(K82&lt;M82,0,IF(K82&gt;M82,3,1))))</f>
        <v/>
      </c>
      <c r="R80" s="52" t="str">
        <f>IF(M82="","",(M77+M79+K82))</f>
        <v/>
      </c>
      <c r="S80" s="53" t="str">
        <f>IF(M82="","",(K77+K79+M82))</f>
        <v/>
      </c>
      <c r="T80" s="43" t="e">
        <f>R80-S80</f>
        <v>#VALUE!</v>
      </c>
      <c r="U80" s="43" t="e">
        <f>(T80*0.01)+(R80*0.001)+0.0003</f>
        <v>#VALUE!</v>
      </c>
      <c r="V80" s="43" t="e">
        <f>Q80+U80</f>
        <v>#VALUE!</v>
      </c>
      <c r="X80" s="43"/>
    </row>
    <row r="81" spans="2:64" ht="13.5" customHeight="1" x14ac:dyDescent="0.25">
      <c r="B81" s="27" t="s">
        <v>10</v>
      </c>
      <c r="C81" s="75">
        <v>27</v>
      </c>
      <c r="D81" s="66" t="s">
        <v>9</v>
      </c>
      <c r="E81" s="132" t="s">
        <v>162</v>
      </c>
      <c r="F81" s="38"/>
      <c r="G81" s="126" t="str">
        <f>P82</f>
        <v>Panama</v>
      </c>
      <c r="H81" s="127" t="s">
        <v>5</v>
      </c>
      <c r="I81" s="128" t="str">
        <f>P79</f>
        <v>Engeland</v>
      </c>
      <c r="J81" s="2"/>
      <c r="K81" s="3"/>
      <c r="L81" s="4" t="s">
        <v>5</v>
      </c>
      <c r="M81" s="17"/>
      <c r="N81" s="22">
        <v>10</v>
      </c>
      <c r="O81" s="47" t="str">
        <f>IF(M82="","",(RANK($V81,$V$79:$V$82)))</f>
        <v/>
      </c>
      <c r="P81" s="130" t="s">
        <v>153</v>
      </c>
      <c r="Q81" s="51" t="str">
        <f>IF(M82="","",(IF(K78&lt;M78,0,IF(K78&gt;M78,3,1)))+(IF(K80&gt;M80,0,IF(K80&lt;M80,3,1)))+(IF(K82&gt;M82,0,IF(K82&lt;M82,3,1))))</f>
        <v/>
      </c>
      <c r="R81" s="52" t="str">
        <f>IF(M82="","",(K78+M80+M82))</f>
        <v/>
      </c>
      <c r="S81" s="53" t="str">
        <f>IF(M82="","",(M78+K80+K82))</f>
        <v/>
      </c>
      <c r="T81" s="43" t="e">
        <f>R81-S81</f>
        <v>#VALUE!</v>
      </c>
      <c r="U81" s="43" t="e">
        <f>(T81*0.01)+(R81*0.001)+0.0002</f>
        <v>#VALUE!</v>
      </c>
      <c r="V81" s="43" t="e">
        <f>Q81+U81</f>
        <v>#VALUE!</v>
      </c>
      <c r="X81" s="43"/>
    </row>
    <row r="82" spans="2:64" ht="13.5" customHeight="1" thickBot="1" x14ac:dyDescent="0.3">
      <c r="B82" s="27" t="s">
        <v>10</v>
      </c>
      <c r="C82" s="75">
        <v>27</v>
      </c>
      <c r="D82" s="66" t="s">
        <v>9</v>
      </c>
      <c r="E82" s="132" t="s">
        <v>162</v>
      </c>
      <c r="F82" s="38"/>
      <c r="G82" s="126" t="str">
        <f>P80</f>
        <v>Kroatië</v>
      </c>
      <c r="H82" s="127" t="s">
        <v>5</v>
      </c>
      <c r="I82" s="128" t="str">
        <f>P81</f>
        <v>Ghana</v>
      </c>
      <c r="J82" s="2"/>
      <c r="K82" s="3"/>
      <c r="L82" s="4" t="s">
        <v>5</v>
      </c>
      <c r="M82" s="17"/>
      <c r="O82" s="48" t="str">
        <f>IF(M82="","",(RANK($V82,$V$79:$V$82)))</f>
        <v/>
      </c>
      <c r="P82" s="131" t="s">
        <v>154</v>
      </c>
      <c r="Q82" s="54" t="str">
        <f>IF(K82="","",(IF(K78&gt;M78,0,IF(K78&lt;M78,3,1)))+(IF(K79&lt;M79,0,IF(K79&gt;M79,3,1)))+(IF(K81&lt;M81,0,IF(K81&gt;M81,3,1))))</f>
        <v/>
      </c>
      <c r="R82" s="55" t="str">
        <f>IF(M82="","",(M78+K79+K81))</f>
        <v/>
      </c>
      <c r="S82" s="56" t="str">
        <f>IF(M82="","",(K78+M79+M81))</f>
        <v/>
      </c>
      <c r="T82" s="43" t="e">
        <f>R82-S82</f>
        <v>#VALUE!</v>
      </c>
      <c r="U82" s="43" t="e">
        <f>(T82*0.01)+(R82*0.001)+0.0001</f>
        <v>#VALUE!</v>
      </c>
      <c r="V82" s="43" t="e">
        <f>Q82+U82</f>
        <v>#VALUE!</v>
      </c>
      <c r="X82" s="43"/>
    </row>
    <row r="83" spans="2:64" ht="13.5" customHeight="1" x14ac:dyDescent="0.25">
      <c r="B83" s="38"/>
      <c r="C83" s="8"/>
      <c r="D83" s="5"/>
      <c r="E83" s="5"/>
      <c r="F83" s="38"/>
      <c r="H83" s="69"/>
      <c r="J83" s="5"/>
      <c r="K83" s="25"/>
      <c r="L83" s="8"/>
      <c r="M83" s="25"/>
      <c r="O83" s="43"/>
      <c r="P83" s="38"/>
      <c r="X83" s="43"/>
    </row>
    <row r="84" spans="2:64" ht="13.5" customHeight="1" thickBot="1" x14ac:dyDescent="0.3">
      <c r="G84" s="10" t="s">
        <v>22</v>
      </c>
      <c r="H84" s="5"/>
      <c r="I84" s="5"/>
      <c r="J84" s="5"/>
      <c r="K84" s="11"/>
      <c r="L84" s="11"/>
      <c r="M84" s="11"/>
      <c r="O84" s="36"/>
      <c r="Y84" s="43"/>
    </row>
    <row r="85" spans="2:64" ht="13.5" customHeight="1" thickBot="1" x14ac:dyDescent="0.3">
      <c r="G85" s="12" t="s">
        <v>23</v>
      </c>
      <c r="H85" s="13">
        <v>3</v>
      </c>
      <c r="J85" s="14"/>
      <c r="K85" s="211" t="str">
        <f>IF(M16="","",VLOOKUP(1,$O$13:$P$16,2,FALSE))</f>
        <v/>
      </c>
      <c r="L85" s="212"/>
      <c r="M85" s="213"/>
      <c r="O85" s="36" t="s">
        <v>95</v>
      </c>
      <c r="Y85">
        <v>86</v>
      </c>
      <c r="Z85" s="49" t="s">
        <v>33</v>
      </c>
      <c r="AA85" s="207" t="e">
        <f>VLOOKUP(3,$O$13:$P$16,2,FALSE)</f>
        <v>#N/A</v>
      </c>
      <c r="AB85" s="207"/>
      <c r="AC85" s="207"/>
      <c r="AD85" s="207"/>
      <c r="AE85" s="43" t="e">
        <f>VLOOKUP(3,$O$13:$Q$16,3,FALSE)</f>
        <v>#N/A</v>
      </c>
      <c r="AF85" s="43" t="e">
        <f>VLOOKUP(3,$O$13:$T$16,6,FALSE)</f>
        <v>#N/A</v>
      </c>
      <c r="AG85" s="43" t="e">
        <f>VLOOKUP(3,$O$13:$V$16,8,FALSE)</f>
        <v>#N/A</v>
      </c>
      <c r="AH85" t="e">
        <f t="shared" ref="AH85:AH96" si="0">RANK($AG85,$AG$85:$AG$96)</f>
        <v>#N/A</v>
      </c>
      <c r="AI85" t="e">
        <f>IF(AH85&lt;9,1,0)</f>
        <v>#N/A</v>
      </c>
    </row>
    <row r="86" spans="2:64" ht="13.5" customHeight="1" thickBot="1" x14ac:dyDescent="0.3">
      <c r="G86" s="15" t="s">
        <v>24</v>
      </c>
      <c r="H86" s="13">
        <v>4</v>
      </c>
      <c r="J86" s="14"/>
      <c r="K86" s="211" t="str">
        <f>IF(M16="","",VLOOKUP(2,$O$13:$P$16,2,FALSE))</f>
        <v/>
      </c>
      <c r="L86" s="212"/>
      <c r="M86" s="213"/>
      <c r="O86" s="36" t="s">
        <v>95</v>
      </c>
      <c r="Y86">
        <v>87</v>
      </c>
      <c r="Z86" s="49" t="s">
        <v>34</v>
      </c>
      <c r="AA86" s="207" t="e">
        <f>VLOOKUP(3,$O$19:$P$22,2,FALSE)</f>
        <v>#N/A</v>
      </c>
      <c r="AB86" s="207"/>
      <c r="AC86" s="207"/>
      <c r="AD86" s="207"/>
      <c r="AE86" s="43" t="e">
        <f>VLOOKUP(3,$O$19:$Q$22,3,FALSE)</f>
        <v>#N/A</v>
      </c>
      <c r="AF86" s="43" t="e">
        <f>VLOOKUP(3,$O$19:$T$22,6,FALSE)</f>
        <v>#N/A</v>
      </c>
      <c r="AG86" s="43" t="e">
        <f>VLOOKUP(3,$O$19:$V$22,8,FALSE)</f>
        <v>#N/A</v>
      </c>
      <c r="AH86" t="e">
        <f t="shared" si="0"/>
        <v>#N/A</v>
      </c>
      <c r="AI86" t="e">
        <f t="shared" ref="AI86:AI96" si="1">IF(AH86&lt;9,1,0)</f>
        <v>#N/A</v>
      </c>
    </row>
    <row r="87" spans="2:64" ht="13.5" customHeight="1" thickBot="1" x14ac:dyDescent="0.3">
      <c r="G87" s="12" t="s">
        <v>93</v>
      </c>
      <c r="H87" s="13"/>
      <c r="J87" s="14"/>
      <c r="K87" s="211" t="str">
        <f>IF(M16="","",VLOOKUP(3,$O$13:$P$16,2,FALSE))</f>
        <v/>
      </c>
      <c r="L87" s="212"/>
      <c r="M87" s="213"/>
      <c r="O87" s="36" t="s">
        <v>95</v>
      </c>
      <c r="Y87">
        <v>88</v>
      </c>
      <c r="Z87" s="49" t="s">
        <v>35</v>
      </c>
      <c r="AA87" s="207" t="e">
        <f>VLOOKUP(3,$O$25:$P$28,2,FALSE)</f>
        <v>#N/A</v>
      </c>
      <c r="AB87" s="207"/>
      <c r="AC87" s="207"/>
      <c r="AD87" s="207"/>
      <c r="AE87" s="43" t="e">
        <f>VLOOKUP(3,$O$25:$Q$28,3,FALSE)</f>
        <v>#N/A</v>
      </c>
      <c r="AF87" s="43" t="e">
        <f>VLOOKUP(3,$O$25:$T$28,6,FALSE)</f>
        <v>#N/A</v>
      </c>
      <c r="AG87" s="43" t="e">
        <f>VLOOKUP(3,$O$25:$V$28,8,FALSE)</f>
        <v>#N/A</v>
      </c>
      <c r="AH87" t="e">
        <f t="shared" si="0"/>
        <v>#N/A</v>
      </c>
      <c r="AI87" t="e">
        <f t="shared" si="1"/>
        <v>#N/A</v>
      </c>
    </row>
    <row r="88" spans="2:64" ht="13.5" customHeight="1" thickBot="1" x14ac:dyDescent="0.3">
      <c r="G88" s="12" t="s">
        <v>94</v>
      </c>
      <c r="H88" s="13"/>
      <c r="J88" s="14"/>
      <c r="K88" s="216" t="str">
        <f>IF(M16="","",VLOOKUP(4,$O$13:$P$16,2,FALSE))</f>
        <v/>
      </c>
      <c r="L88" s="217"/>
      <c r="M88" s="218"/>
      <c r="O88" s="36" t="s">
        <v>95</v>
      </c>
      <c r="Y88">
        <v>89</v>
      </c>
      <c r="Z88" s="49" t="s">
        <v>36</v>
      </c>
      <c r="AA88" s="207" t="e">
        <f>VLOOKUP(3,$O$31:$P$34,2,FALSE)</f>
        <v>#N/A</v>
      </c>
      <c r="AB88" s="207"/>
      <c r="AC88" s="207"/>
      <c r="AD88" s="207"/>
      <c r="AE88" s="43" t="e">
        <f>VLOOKUP(3,$O$31:$Q$34,3,FALSE)</f>
        <v>#N/A</v>
      </c>
      <c r="AF88" s="43" t="e">
        <f>VLOOKUP(3,$O$31:$T$34,6,FALSE)</f>
        <v>#N/A</v>
      </c>
      <c r="AG88" s="43" t="e">
        <f>VLOOKUP(3,$O$31:$V$34,8,FALSE)</f>
        <v>#N/A</v>
      </c>
      <c r="AH88" t="e">
        <f t="shared" si="0"/>
        <v>#N/A</v>
      </c>
      <c r="AI88" t="e">
        <f t="shared" si="1"/>
        <v>#N/A</v>
      </c>
    </row>
    <row r="89" spans="2:64" ht="13.5" customHeight="1" thickBot="1" x14ac:dyDescent="0.3">
      <c r="G89" s="10" t="s">
        <v>25</v>
      </c>
      <c r="H89" s="13"/>
      <c r="J89" s="14"/>
      <c r="K89" s="231"/>
      <c r="L89" s="231"/>
      <c r="M89" s="231"/>
      <c r="O89" s="36"/>
      <c r="Y89">
        <v>90</v>
      </c>
      <c r="Z89" s="49" t="s">
        <v>44</v>
      </c>
      <c r="AA89" s="207" t="e">
        <f>VLOOKUP(3,$O$37:$P$40,2,FALSE)</f>
        <v>#N/A</v>
      </c>
      <c r="AB89" s="207"/>
      <c r="AC89" s="207"/>
      <c r="AD89" s="207"/>
      <c r="AE89" s="43" t="e">
        <f>VLOOKUP(3,$O$37:$Q$40,3,FALSE)</f>
        <v>#N/A</v>
      </c>
      <c r="AF89" s="43" t="e">
        <f>VLOOKUP(3,$O$37:$T$40,6,FALSE)</f>
        <v>#N/A</v>
      </c>
      <c r="AG89" s="43" t="e">
        <f>VLOOKUP(3,$O$37:$V$40,8,FALSE)</f>
        <v>#N/A</v>
      </c>
      <c r="AH89" t="e">
        <f t="shared" si="0"/>
        <v>#N/A</v>
      </c>
      <c r="AI89" t="e">
        <f t="shared" si="1"/>
        <v>#N/A</v>
      </c>
    </row>
    <row r="90" spans="2:64" ht="13.5" customHeight="1" thickBot="1" x14ac:dyDescent="0.3">
      <c r="G90" s="12" t="s">
        <v>23</v>
      </c>
      <c r="H90" s="13">
        <v>6</v>
      </c>
      <c r="J90" s="14"/>
      <c r="K90" s="211" t="str">
        <f>IF(M22="","",VLOOKUP(1,$O$19:$P$22,2,FALSE))</f>
        <v/>
      </c>
      <c r="L90" s="212"/>
      <c r="M90" s="213"/>
      <c r="O90" s="36" t="s">
        <v>95</v>
      </c>
      <c r="Y90">
        <v>91</v>
      </c>
      <c r="Z90" s="49" t="s">
        <v>45</v>
      </c>
      <c r="AA90" s="207" t="e">
        <f>VLOOKUP(3,$O$43:$P$46,2,FALSE)</f>
        <v>#N/A</v>
      </c>
      <c r="AB90" s="207"/>
      <c r="AC90" s="207"/>
      <c r="AD90" s="207"/>
      <c r="AE90" s="43" t="e">
        <f>VLOOKUP(3,$O$43:$Q$46,3,FALSE)</f>
        <v>#N/A</v>
      </c>
      <c r="AF90" s="43" t="e">
        <f>VLOOKUP(3,$O$43:$T$46,6,FALSE)</f>
        <v>#N/A</v>
      </c>
      <c r="AG90" s="43" t="e">
        <f>VLOOKUP(3,$O$43:$V$46,8,FALSE)</f>
        <v>#N/A</v>
      </c>
      <c r="AH90" t="e">
        <f t="shared" si="0"/>
        <v>#N/A</v>
      </c>
      <c r="AI90" t="e">
        <f t="shared" si="1"/>
        <v>#N/A</v>
      </c>
    </row>
    <row r="91" spans="2:64" ht="13.5" customHeight="1" thickBot="1" x14ac:dyDescent="0.3">
      <c r="G91" s="15" t="s">
        <v>24</v>
      </c>
      <c r="H91" s="13">
        <v>7</v>
      </c>
      <c r="J91" s="14"/>
      <c r="K91" s="211" t="str">
        <f>IF(M22="","",VLOOKUP(2,$O$19:$P$22,2,FALSE))</f>
        <v/>
      </c>
      <c r="L91" s="212"/>
      <c r="M91" s="213"/>
      <c r="O91" s="36" t="s">
        <v>95</v>
      </c>
      <c r="Y91">
        <v>92</v>
      </c>
      <c r="Z91" s="49" t="s">
        <v>204</v>
      </c>
      <c r="AA91" s="207" t="e">
        <f>VLOOKUP(3,$O$49:$P$52,2,FALSE)</f>
        <v>#N/A</v>
      </c>
      <c r="AB91" s="207"/>
      <c r="AC91" s="207"/>
      <c r="AD91" s="207"/>
      <c r="AE91" s="43" t="e">
        <f>VLOOKUP(3,$O$49:$Q$52,3,FALSE)</f>
        <v>#N/A</v>
      </c>
      <c r="AF91" s="43" t="e">
        <f>VLOOKUP(3,$O$49:$T$52,6,FALSE)</f>
        <v>#N/A</v>
      </c>
      <c r="AG91" s="43" t="e">
        <f>VLOOKUP(3,$O$49:$V$52,8,FALSE)</f>
        <v>#N/A</v>
      </c>
      <c r="AH91" t="e">
        <f t="shared" si="0"/>
        <v>#N/A</v>
      </c>
      <c r="AI91" t="e">
        <f t="shared" si="1"/>
        <v>#N/A</v>
      </c>
      <c r="BL91" s="38"/>
    </row>
    <row r="92" spans="2:64" ht="13.5" customHeight="1" thickBot="1" x14ac:dyDescent="0.3">
      <c r="G92" s="12" t="s">
        <v>93</v>
      </c>
      <c r="H92" s="13"/>
      <c r="J92" s="14"/>
      <c r="K92" s="211" t="str">
        <f>IF(M22="","",VLOOKUP(3,$O$19:$P$22,2,FALSE))</f>
        <v/>
      </c>
      <c r="L92" s="212"/>
      <c r="M92" s="213"/>
      <c r="O92" s="36" t="s">
        <v>95</v>
      </c>
      <c r="Y92">
        <v>93</v>
      </c>
      <c r="Z92" s="49" t="s">
        <v>205</v>
      </c>
      <c r="AA92" s="207" t="e">
        <f>VLOOKUP(3,$O$55:$P$58,2,FALSE)</f>
        <v>#N/A</v>
      </c>
      <c r="AB92" s="207"/>
      <c r="AC92" s="207"/>
      <c r="AD92" s="207"/>
      <c r="AE92" s="43" t="e">
        <f>VLOOKUP(3,$O$55:$Q$58,3,FALSE)</f>
        <v>#N/A</v>
      </c>
      <c r="AF92" s="43" t="e">
        <f>VLOOKUP(3,$O$55:$T$58,6,FALSE)</f>
        <v>#N/A</v>
      </c>
      <c r="AG92" s="43" t="e">
        <f>VLOOKUP(3,$O$55:$V$58,8,FALSE)</f>
        <v>#N/A</v>
      </c>
      <c r="AH92" t="e">
        <f t="shared" si="0"/>
        <v>#N/A</v>
      </c>
      <c r="AI92" t="e">
        <f t="shared" si="1"/>
        <v>#N/A</v>
      </c>
    </row>
    <row r="93" spans="2:64" ht="13.5" customHeight="1" thickBot="1" x14ac:dyDescent="0.3">
      <c r="G93" s="12" t="s">
        <v>94</v>
      </c>
      <c r="H93" s="13"/>
      <c r="J93" s="14"/>
      <c r="K93" s="216" t="str">
        <f>IF(M22="","",VLOOKUP(4,$O$19:$P$22,2,FALSE))</f>
        <v/>
      </c>
      <c r="L93" s="217"/>
      <c r="M93" s="218"/>
      <c r="O93" s="36" t="s">
        <v>95</v>
      </c>
      <c r="Y93">
        <v>94</v>
      </c>
      <c r="Z93" s="139" t="s">
        <v>206</v>
      </c>
      <c r="AA93" s="207" t="e">
        <f>VLOOKUP(3,$O$61:$P$64,2,FALSE)</f>
        <v>#N/A</v>
      </c>
      <c r="AB93" s="207"/>
      <c r="AC93" s="207"/>
      <c r="AD93" s="207"/>
      <c r="AE93" s="43" t="e">
        <f>VLOOKUP(3,$O$61:$Q$64,3,FALSE)</f>
        <v>#N/A</v>
      </c>
      <c r="AF93" s="43" t="e">
        <f>VLOOKUP(3,$O$61:$T$64,6,FALSE)</f>
        <v>#N/A</v>
      </c>
      <c r="AG93" s="43" t="e">
        <f>VLOOKUP(3,$O$61:$V$64,8,FALSE)</f>
        <v>#N/A</v>
      </c>
      <c r="AH93" t="e">
        <f t="shared" si="0"/>
        <v>#N/A</v>
      </c>
      <c r="AI93" t="e">
        <f t="shared" si="1"/>
        <v>#N/A</v>
      </c>
    </row>
    <row r="94" spans="2:64" ht="13.5" customHeight="1" thickBot="1" x14ac:dyDescent="0.3">
      <c r="G94" s="10" t="s">
        <v>26</v>
      </c>
      <c r="H94" s="13"/>
      <c r="J94" s="14"/>
      <c r="K94" s="231"/>
      <c r="L94" s="231"/>
      <c r="M94" s="231"/>
      <c r="O94" s="36"/>
      <c r="Y94">
        <v>95</v>
      </c>
      <c r="Z94" s="139" t="s">
        <v>207</v>
      </c>
      <c r="AA94" s="207" t="e">
        <f>VLOOKUP(3,$O$67:$P$70,2,FALSE)</f>
        <v>#N/A</v>
      </c>
      <c r="AB94" s="207"/>
      <c r="AC94" s="207"/>
      <c r="AD94" s="207"/>
      <c r="AE94" s="43" t="e">
        <f>VLOOKUP(3,$O$67:$Q$70,3,FALSE)</f>
        <v>#N/A</v>
      </c>
      <c r="AF94" s="43" t="e">
        <f>VLOOKUP(3,$O$67:$T$70,6,FALSE)</f>
        <v>#N/A</v>
      </c>
      <c r="AG94" s="43" t="e">
        <f>VLOOKUP(3,$O$67:$V$70,8,FALSE)</f>
        <v>#N/A</v>
      </c>
      <c r="AH94" t="e">
        <f t="shared" si="0"/>
        <v>#N/A</v>
      </c>
      <c r="AI94" t="e">
        <f t="shared" si="1"/>
        <v>#N/A</v>
      </c>
    </row>
    <row r="95" spans="2:64" ht="13.5" customHeight="1" thickBot="1" x14ac:dyDescent="0.3">
      <c r="G95" s="12" t="s">
        <v>23</v>
      </c>
      <c r="H95" s="13">
        <v>9</v>
      </c>
      <c r="J95" s="14"/>
      <c r="K95" s="211" t="str">
        <f>IF(M28="","",VLOOKUP(1,$O$25:$P$28,2,FALSE))</f>
        <v/>
      </c>
      <c r="L95" s="212"/>
      <c r="M95" s="213"/>
      <c r="O95" s="36" t="s">
        <v>95</v>
      </c>
      <c r="Y95">
        <v>96</v>
      </c>
      <c r="Z95" s="139" t="s">
        <v>208</v>
      </c>
      <c r="AA95" s="207" t="e">
        <f>VLOOKUP(3,$O$73:$P$76,2,FALSE)</f>
        <v>#N/A</v>
      </c>
      <c r="AB95" s="207"/>
      <c r="AC95" s="207"/>
      <c r="AD95" s="207"/>
      <c r="AE95" s="43" t="e">
        <f>VLOOKUP(3,$O$73:$Q$76,3,FALSE)</f>
        <v>#N/A</v>
      </c>
      <c r="AF95" s="43" t="e">
        <f>VLOOKUP(3,$O$73:$T$76,6,FALSE)</f>
        <v>#N/A</v>
      </c>
      <c r="AG95" s="43" t="e">
        <f>VLOOKUP(3,$O$73:$V$76,8,FALSE)</f>
        <v>#N/A</v>
      </c>
      <c r="AH95" t="e">
        <f t="shared" si="0"/>
        <v>#N/A</v>
      </c>
      <c r="AI95" t="e">
        <f t="shared" si="1"/>
        <v>#N/A</v>
      </c>
    </row>
    <row r="96" spans="2:64" ht="13.5" customHeight="1" thickBot="1" x14ac:dyDescent="0.3">
      <c r="G96" s="15" t="s">
        <v>24</v>
      </c>
      <c r="H96" s="13"/>
      <c r="J96" s="14"/>
      <c r="K96" s="211" t="str">
        <f>IF(M28="","",VLOOKUP(2,$O$25:$P$28,2,FALSE))</f>
        <v/>
      </c>
      <c r="L96" s="212"/>
      <c r="M96" s="213"/>
      <c r="O96" s="36" t="s">
        <v>95</v>
      </c>
      <c r="Y96">
        <v>97</v>
      </c>
      <c r="Z96" s="139" t="s">
        <v>209</v>
      </c>
      <c r="AA96" s="207" t="e">
        <f>VLOOKUP(3,$O$79:$P$82,2,FALSE)</f>
        <v>#N/A</v>
      </c>
      <c r="AB96" s="207"/>
      <c r="AC96" s="207"/>
      <c r="AD96" s="207"/>
      <c r="AE96" s="43" t="e">
        <f>VLOOKUP(3,$O$79:$Q$82,3,FALSE)</f>
        <v>#N/A</v>
      </c>
      <c r="AF96" s="43" t="e">
        <f>VLOOKUP(3,$O$79:$T$82,6,FALSE)</f>
        <v>#N/A</v>
      </c>
      <c r="AG96" s="43" t="e">
        <f>VLOOKUP(3,$O$79:$V$82,8,FALSE)</f>
        <v>#N/A</v>
      </c>
      <c r="AH96" t="e">
        <f t="shared" si="0"/>
        <v>#N/A</v>
      </c>
      <c r="AI96" t="e">
        <f t="shared" si="1"/>
        <v>#N/A</v>
      </c>
    </row>
    <row r="97" spans="7:72" ht="13.5" customHeight="1" thickBot="1" x14ac:dyDescent="0.3">
      <c r="G97" s="12" t="s">
        <v>93</v>
      </c>
      <c r="H97" s="13"/>
      <c r="J97" s="14"/>
      <c r="K97" s="211" t="str">
        <f>IF(M28="","",VLOOKUP(3,$O$25:$P$28,2,FALSE))</f>
        <v/>
      </c>
      <c r="L97" s="212"/>
      <c r="M97" s="213"/>
      <c r="O97" s="36" t="s">
        <v>95</v>
      </c>
      <c r="Z97" s="49"/>
      <c r="AH97"/>
      <c r="AI97" t="e">
        <f>1*AI85+2*AI86+4*AI87+8*AI88+16*AI89+32*AI90+64*AI91+128*AI92+256*AI93+512*AI94+1024*AI95+2048*AI96</f>
        <v>#N/A</v>
      </c>
    </row>
    <row r="98" spans="7:72" ht="13.5" customHeight="1" thickBot="1" x14ac:dyDescent="0.3">
      <c r="G98" s="12" t="s">
        <v>94</v>
      </c>
      <c r="H98" s="13"/>
      <c r="J98" s="14"/>
      <c r="K98" s="216" t="str">
        <f>IF(M28="","",VLOOKUP(4,$O$25:$P$28,2,FALSE))</f>
        <v/>
      </c>
      <c r="L98" s="217"/>
      <c r="M98" s="218"/>
      <c r="O98" s="36" t="s">
        <v>95</v>
      </c>
      <c r="Z98" s="49"/>
      <c r="AH98"/>
      <c r="AI98"/>
    </row>
    <row r="99" spans="7:72" ht="13.5" customHeight="1" thickBot="1" x14ac:dyDescent="0.3">
      <c r="G99" s="10" t="s">
        <v>27</v>
      </c>
      <c r="H99" s="13"/>
      <c r="J99" s="14"/>
      <c r="K99" s="231"/>
      <c r="L99" s="231"/>
      <c r="M99" s="231"/>
      <c r="O99" s="36"/>
      <c r="Y99" s="49"/>
      <c r="Z99" s="207"/>
      <c r="AA99" s="207"/>
      <c r="AB99" s="207"/>
      <c r="AC99" s="207"/>
      <c r="AF99"/>
      <c r="AG99"/>
      <c r="AH99"/>
    </row>
    <row r="100" spans="7:72" ht="13.5" customHeight="1" thickBot="1" x14ac:dyDescent="0.3">
      <c r="G100" s="12" t="s">
        <v>23</v>
      </c>
      <c r="H100" s="13"/>
      <c r="J100" s="14"/>
      <c r="K100" s="211" t="str">
        <f>IF(M34="","",VLOOKUP(1,$O$31:$P$34,2,FALSE))</f>
        <v/>
      </c>
      <c r="L100" s="212"/>
      <c r="M100" s="213"/>
      <c r="O100" s="36" t="s">
        <v>95</v>
      </c>
      <c r="Y100" s="49"/>
      <c r="AA100" s="176"/>
      <c r="AB100" s="176"/>
      <c r="AC100" s="176"/>
      <c r="AD100" s="176"/>
      <c r="AE100" s="176"/>
      <c r="AF100" s="177"/>
      <c r="AG100" s="177"/>
      <c r="AH100" s="177"/>
      <c r="AI100" s="176"/>
      <c r="AJ100" s="176"/>
      <c r="AK100" s="176"/>
      <c r="AL100" s="176"/>
      <c r="AM100" s="176"/>
      <c r="AN100" s="176"/>
      <c r="AO100" s="176"/>
      <c r="AP100" s="176"/>
      <c r="AQ100" s="176"/>
      <c r="AR100" s="176"/>
      <c r="AS100" s="176"/>
      <c r="AT100" s="176"/>
      <c r="AU100" s="176"/>
      <c r="AV100" s="177"/>
      <c r="AW100" s="177"/>
      <c r="AX100" s="177"/>
      <c r="AY100" s="177"/>
      <c r="AZ100" s="177"/>
      <c r="BA100" s="177"/>
      <c r="BB100" s="177"/>
      <c r="BC100" s="177"/>
      <c r="BD100" s="177"/>
      <c r="BE100" s="177"/>
      <c r="BF100" s="177"/>
      <c r="BG100" s="177"/>
      <c r="BH100" s="177"/>
      <c r="BI100" s="177"/>
      <c r="BJ100" s="177"/>
      <c r="BK100" s="177"/>
      <c r="BL100" s="177"/>
      <c r="BM100" s="177"/>
      <c r="BN100" s="177"/>
      <c r="BO100" s="177"/>
      <c r="BP100" s="177"/>
      <c r="BQ100" s="177"/>
      <c r="BR100" s="177"/>
      <c r="BS100" s="177"/>
    </row>
    <row r="101" spans="7:72" ht="13.5" customHeight="1" thickBot="1" x14ac:dyDescent="0.3">
      <c r="G101" s="15" t="s">
        <v>24</v>
      </c>
      <c r="H101" s="13"/>
      <c r="J101" s="14"/>
      <c r="K101" s="211" t="str">
        <f>IF(M34="","",VLOOKUP(2,$O$31:$P$34,2,FALSE))</f>
        <v/>
      </c>
      <c r="L101" s="212"/>
      <c r="M101" s="213"/>
      <c r="O101" s="36" t="s">
        <v>95</v>
      </c>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row>
    <row r="102" spans="7:72" ht="13.5" customHeight="1" thickBot="1" x14ac:dyDescent="0.3">
      <c r="G102" s="12" t="s">
        <v>93</v>
      </c>
      <c r="H102" s="13"/>
      <c r="J102" s="14"/>
      <c r="K102" s="211" t="str">
        <f>IF(M34="","",VLOOKUP(3,$O$31:$P$34,2,FALSE))</f>
        <v/>
      </c>
      <c r="L102" s="212"/>
      <c r="M102" s="213"/>
      <c r="O102" s="36" t="s">
        <v>95</v>
      </c>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row>
    <row r="103" spans="7:72" ht="13.5" customHeight="1" thickBot="1" x14ac:dyDescent="0.3">
      <c r="G103" s="12" t="s">
        <v>94</v>
      </c>
      <c r="H103" s="13"/>
      <c r="J103" s="14"/>
      <c r="K103" s="216" t="str">
        <f>IF(M34="","",VLOOKUP(4,$O$31:$P$34,2,FALSE))</f>
        <v/>
      </c>
      <c r="L103" s="217"/>
      <c r="M103" s="218"/>
      <c r="O103" s="36" t="s">
        <v>95</v>
      </c>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row>
    <row r="104" spans="7:72" ht="13.5" customHeight="1" thickBot="1" x14ac:dyDescent="0.3">
      <c r="G104" s="10" t="s">
        <v>46</v>
      </c>
      <c r="H104" s="5"/>
      <c r="J104" s="5"/>
      <c r="K104" s="231"/>
      <c r="L104" s="231"/>
      <c r="M104" s="231"/>
      <c r="O104" s="38"/>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row>
    <row r="105" spans="7:72" ht="13.5" customHeight="1" thickBot="1" x14ac:dyDescent="0.3">
      <c r="G105" s="12" t="s">
        <v>23</v>
      </c>
      <c r="H105" s="13">
        <v>3</v>
      </c>
      <c r="J105" s="14"/>
      <c r="K105" s="211" t="str">
        <f>IF(M40="","",VLOOKUP(1,$O$37:$P$40,2,FALSE))</f>
        <v/>
      </c>
      <c r="L105" s="212"/>
      <c r="M105" s="213"/>
      <c r="O105" s="36" t="s">
        <v>95</v>
      </c>
      <c r="Z105" s="36" t="s">
        <v>168</v>
      </c>
      <c r="AC105" s="36" t="s">
        <v>45</v>
      </c>
      <c r="AE105" s="36" t="s">
        <v>36</v>
      </c>
      <c r="AG105" s="178" t="str">
        <f>IF(M82="","",IF(AI90=1,AA90,AA88))</f>
        <v/>
      </c>
    </row>
    <row r="106" spans="7:72" ht="13.5" customHeight="1" thickBot="1" x14ac:dyDescent="0.3">
      <c r="G106" s="15" t="s">
        <v>24</v>
      </c>
      <c r="H106" s="13">
        <v>4</v>
      </c>
      <c r="J106" s="14"/>
      <c r="K106" s="211" t="str">
        <f>IF(M40="","",VLOOKUP(2,$O$37:$P$40,2,FALSE))</f>
        <v/>
      </c>
      <c r="L106" s="212"/>
      <c r="M106" s="213"/>
      <c r="O106" s="36" t="s">
        <v>95</v>
      </c>
      <c r="Z106" s="36" t="s">
        <v>171</v>
      </c>
      <c r="AC106" s="36" t="s">
        <v>205</v>
      </c>
      <c r="AE106" s="36" t="s">
        <v>36</v>
      </c>
      <c r="AG106" s="178" t="str">
        <f>IF(M82="","",IF(AI92=1,AA92,IF(AI90=1,AA88,AA92)))</f>
        <v/>
      </c>
    </row>
    <row r="107" spans="7:72" ht="13.5" customHeight="1" thickBot="1" x14ac:dyDescent="0.3">
      <c r="G107" s="12" t="s">
        <v>93</v>
      </c>
      <c r="H107" s="13"/>
      <c r="J107" s="14"/>
      <c r="K107" s="211" t="str">
        <f>IF(M40="","",VLOOKUP(3,$O$37:$P$40,2,FALSE))</f>
        <v/>
      </c>
      <c r="L107" s="212"/>
      <c r="M107" s="213"/>
      <c r="O107" s="36" t="s">
        <v>95</v>
      </c>
      <c r="Z107" s="36" t="s">
        <v>172</v>
      </c>
      <c r="AC107" s="36" t="s">
        <v>35</v>
      </c>
      <c r="AE107" s="36" t="s">
        <v>206</v>
      </c>
      <c r="AG107" s="178" t="str">
        <f>IF(M82="","",IF(AI87=1,AA87,AA93))</f>
        <v/>
      </c>
    </row>
    <row r="108" spans="7:72" ht="13.5" customHeight="1" thickBot="1" x14ac:dyDescent="0.3">
      <c r="G108" s="12" t="s">
        <v>94</v>
      </c>
      <c r="H108" s="13"/>
      <c r="J108" s="14"/>
      <c r="K108" s="216" t="str">
        <f>IF(M40="","",VLOOKUP(4,$O$37:$P$40,2,FALSE))</f>
        <v/>
      </c>
      <c r="L108" s="217"/>
      <c r="M108" s="218"/>
      <c r="O108" s="36" t="s">
        <v>95</v>
      </c>
      <c r="Z108" s="36" t="s">
        <v>174</v>
      </c>
      <c r="AC108" s="36" t="s">
        <v>208</v>
      </c>
      <c r="AE108" s="36" t="s">
        <v>44</v>
      </c>
      <c r="AG108" s="178" t="str">
        <f>IF(M82="","",IF(AI95=1,AA95,AA89))</f>
        <v/>
      </c>
    </row>
    <row r="109" spans="7:72" ht="13.5" customHeight="1" thickBot="1" x14ac:dyDescent="0.3">
      <c r="G109" s="10" t="s">
        <v>47</v>
      </c>
      <c r="H109" s="13"/>
      <c r="J109" s="14"/>
      <c r="K109" s="231"/>
      <c r="L109" s="231"/>
      <c r="M109" s="231"/>
      <c r="O109" s="36"/>
      <c r="Z109" s="36" t="s">
        <v>176</v>
      </c>
      <c r="AC109" s="36" t="s">
        <v>33</v>
      </c>
      <c r="AE109" s="36" t="s">
        <v>206</v>
      </c>
      <c r="AG109" s="178" t="str">
        <f>IF(M82="","",IF(AI85=1,AA85,IF(AI87=1,AA93,AA85)))</f>
        <v/>
      </c>
    </row>
    <row r="110" spans="7:72" ht="13.5" customHeight="1" thickBot="1" x14ac:dyDescent="0.3">
      <c r="G110" s="12" t="s">
        <v>23</v>
      </c>
      <c r="H110" s="13">
        <v>6</v>
      </c>
      <c r="J110" s="14"/>
      <c r="K110" s="211" t="str">
        <f>IF(M46="","",VLOOKUP(1,$O$43:$P$46,2,FALSE))</f>
        <v/>
      </c>
      <c r="L110" s="212"/>
      <c r="M110" s="213"/>
      <c r="N110" s="36"/>
      <c r="O110" s="36" t="s">
        <v>95</v>
      </c>
      <c r="P110" s="36"/>
      <c r="Z110" s="36" t="s">
        <v>177</v>
      </c>
      <c r="AC110" s="36" t="s">
        <v>34</v>
      </c>
      <c r="AE110" s="36" t="s">
        <v>207</v>
      </c>
      <c r="AG110" s="178" t="str">
        <f>IF(M82="","",IF(AI86=1,AA86,AA94))</f>
        <v/>
      </c>
    </row>
    <row r="111" spans="7:72" ht="13.5" customHeight="1" thickBot="1" x14ac:dyDescent="0.3">
      <c r="G111" s="15" t="s">
        <v>24</v>
      </c>
      <c r="H111" s="13">
        <v>7</v>
      </c>
      <c r="J111" s="14"/>
      <c r="K111" s="211" t="str">
        <f>IF(M46="","",VLOOKUP(2,$O$43:$P$46,2,FALSE))</f>
        <v/>
      </c>
      <c r="L111" s="212"/>
      <c r="M111" s="213"/>
      <c r="O111" s="36" t="s">
        <v>95</v>
      </c>
      <c r="Z111" s="36" t="s">
        <v>182</v>
      </c>
      <c r="AC111" s="36" t="s">
        <v>204</v>
      </c>
      <c r="AE111" s="36" t="s">
        <v>207</v>
      </c>
      <c r="AG111" s="178" t="str">
        <f>IF(M82="","",IF(AI91=1,AA91,IF(AI86=1,AA94,AA91)))</f>
        <v/>
      </c>
    </row>
    <row r="112" spans="7:72" ht="13.5" customHeight="1" thickBot="1" x14ac:dyDescent="0.3">
      <c r="G112" s="12" t="s">
        <v>93</v>
      </c>
      <c r="H112" s="13"/>
      <c r="J112" s="14"/>
      <c r="K112" s="211" t="str">
        <f>IF(M46="","",VLOOKUP(3,$O$43:$P$46,2,FALSE))</f>
        <v/>
      </c>
      <c r="L112" s="212"/>
      <c r="M112" s="213"/>
      <c r="O112" s="36" t="s">
        <v>95</v>
      </c>
      <c r="Z112" s="36" t="s">
        <v>187</v>
      </c>
      <c r="AC112" s="36" t="s">
        <v>209</v>
      </c>
      <c r="AE112" s="36" t="s">
        <v>44</v>
      </c>
      <c r="AG112" s="178" t="str">
        <f>IF(M82="","",IF(AI96=1,AA96,IF(AI95=1,AA89,AA96)))</f>
        <v/>
      </c>
    </row>
    <row r="113" spans="7:72" ht="13.5" customHeight="1" thickBot="1" x14ac:dyDescent="0.3">
      <c r="G113" s="12" t="s">
        <v>94</v>
      </c>
      <c r="H113" s="13"/>
      <c r="J113" s="14"/>
      <c r="K113" s="216" t="str">
        <f>IF(M46="","",VLOOKUP(4,$O$43:$P$46,2,FALSE))</f>
        <v/>
      </c>
      <c r="L113" s="217"/>
      <c r="M113" s="218"/>
      <c r="O113" s="36" t="s">
        <v>95</v>
      </c>
      <c r="Z113" s="49"/>
      <c r="AH113"/>
      <c r="AI113"/>
    </row>
    <row r="114" spans="7:72" ht="13.5" customHeight="1" thickBot="1" x14ac:dyDescent="0.3">
      <c r="G114" s="10" t="s">
        <v>106</v>
      </c>
      <c r="H114" s="5"/>
      <c r="I114" s="5"/>
      <c r="J114" s="5"/>
      <c r="K114" s="233"/>
      <c r="L114" s="231"/>
      <c r="M114" s="231"/>
      <c r="O114" s="36"/>
      <c r="AA114" s="176"/>
      <c r="AB114" s="176"/>
      <c r="AC114" s="176"/>
      <c r="AD114" s="176"/>
      <c r="AE114" s="176"/>
      <c r="AF114" s="177"/>
      <c r="AG114" s="177"/>
      <c r="AH114" s="177"/>
      <c r="AI114" s="176"/>
      <c r="AJ114" s="176"/>
      <c r="AK114" s="176"/>
      <c r="AL114" s="176"/>
      <c r="AM114" s="176"/>
      <c r="AN114" s="176"/>
      <c r="AO114" s="176"/>
      <c r="AP114" s="176"/>
      <c r="AQ114" s="176"/>
      <c r="AR114" s="176"/>
      <c r="AS114" s="176"/>
      <c r="AT114" s="176"/>
      <c r="AU114" s="176"/>
      <c r="AV114" s="177"/>
      <c r="AW114" s="177"/>
      <c r="AX114" s="177"/>
      <c r="AY114" s="177"/>
      <c r="AZ114" s="177"/>
      <c r="BA114" s="177"/>
      <c r="BB114" s="177"/>
      <c r="BC114" s="177"/>
      <c r="BD114" s="177"/>
      <c r="BE114" s="177"/>
      <c r="BF114" s="177"/>
      <c r="BG114" s="177"/>
      <c r="BH114" s="177"/>
      <c r="BI114" s="177"/>
      <c r="BJ114" s="177"/>
      <c r="BK114" s="177"/>
      <c r="BL114" s="177"/>
      <c r="BM114" s="177"/>
      <c r="BN114" s="177"/>
      <c r="BO114" s="177"/>
      <c r="BP114" s="177"/>
      <c r="BQ114" s="177"/>
      <c r="BR114" s="177"/>
      <c r="BS114" s="177"/>
    </row>
    <row r="115" spans="7:72" ht="13.5" customHeight="1" thickBot="1" x14ac:dyDescent="0.3">
      <c r="G115" s="12" t="s">
        <v>23</v>
      </c>
      <c r="H115" s="13">
        <v>3</v>
      </c>
      <c r="J115" s="14"/>
      <c r="K115" s="216" t="str">
        <f>IF(M52="","",VLOOKUP(1,$O$49:$P$52,2,FALSE))</f>
        <v/>
      </c>
      <c r="L115" s="217"/>
      <c r="M115" s="218"/>
      <c r="O115" s="36" t="s">
        <v>95</v>
      </c>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row>
    <row r="116" spans="7:72" ht="13.5" customHeight="1" thickBot="1" x14ac:dyDescent="0.3">
      <c r="G116" s="15" t="s">
        <v>24</v>
      </c>
      <c r="H116" s="13">
        <v>4</v>
      </c>
      <c r="J116" s="14"/>
      <c r="K116" s="216" t="str">
        <f>IF(M52="","",VLOOKUP(2,$O$49:$P$52,2,FALSE))</f>
        <v/>
      </c>
      <c r="L116" s="217"/>
      <c r="M116" s="218"/>
      <c r="O116" s="36" t="s">
        <v>95</v>
      </c>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row>
    <row r="117" spans="7:72" ht="13.5" customHeight="1" thickBot="1" x14ac:dyDescent="0.3">
      <c r="G117" s="12" t="s">
        <v>93</v>
      </c>
      <c r="H117" s="13"/>
      <c r="J117" s="14"/>
      <c r="K117" s="216" t="str">
        <f>IF(M52="","",VLOOKUP(3,$O$49:$P$52,2,FALSE))</f>
        <v/>
      </c>
      <c r="L117" s="217"/>
      <c r="M117" s="218"/>
      <c r="O117" s="36" t="s">
        <v>95</v>
      </c>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row>
    <row r="118" spans="7:72" ht="13.5" customHeight="1" thickBot="1" x14ac:dyDescent="0.3">
      <c r="G118" s="12" t="s">
        <v>94</v>
      </c>
      <c r="H118" s="13"/>
      <c r="J118" s="14"/>
      <c r="K118" s="216" t="str">
        <f>IF(M52="","",VLOOKUP(4,$O$49:$P$52,2,FALSE))</f>
        <v/>
      </c>
      <c r="L118" s="217"/>
      <c r="M118" s="218"/>
      <c r="O118" s="36" t="s">
        <v>95</v>
      </c>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row>
    <row r="119" spans="7:72" ht="13.5" customHeight="1" thickBot="1" x14ac:dyDescent="0.3">
      <c r="G119" s="10" t="s">
        <v>107</v>
      </c>
      <c r="H119" s="13"/>
      <c r="J119" s="14"/>
      <c r="K119" s="232"/>
      <c r="L119" s="232"/>
      <c r="M119" s="232"/>
      <c r="O119" s="36"/>
      <c r="Z119" s="36"/>
    </row>
    <row r="120" spans="7:72" ht="13.5" customHeight="1" thickBot="1" x14ac:dyDescent="0.3">
      <c r="G120" s="12" t="s">
        <v>23</v>
      </c>
      <c r="H120" s="13">
        <v>6</v>
      </c>
      <c r="J120" s="14"/>
      <c r="K120" s="216" t="str">
        <f>IF(M58="","",VLOOKUP(1,$O$55:$P$58,2,FALSE))</f>
        <v/>
      </c>
      <c r="L120" s="217"/>
      <c r="M120" s="218"/>
      <c r="O120" s="36" t="s">
        <v>95</v>
      </c>
      <c r="Z120" s="36"/>
    </row>
    <row r="121" spans="7:72" ht="13.5" customHeight="1" thickBot="1" x14ac:dyDescent="0.3">
      <c r="G121" s="15" t="s">
        <v>24</v>
      </c>
      <c r="H121" s="13">
        <v>7</v>
      </c>
      <c r="J121" s="14"/>
      <c r="K121" s="216" t="str">
        <f>IF(M58="","",VLOOKUP(2,$O$55:$P$58,2,FALSE))</f>
        <v/>
      </c>
      <c r="L121" s="217"/>
      <c r="M121" s="218"/>
      <c r="O121" s="36" t="s">
        <v>95</v>
      </c>
      <c r="Z121" s="36"/>
    </row>
    <row r="122" spans="7:72" ht="13.5" customHeight="1" thickBot="1" x14ac:dyDescent="0.3">
      <c r="G122" s="12" t="s">
        <v>93</v>
      </c>
      <c r="H122" s="13"/>
      <c r="J122" s="14"/>
      <c r="K122" s="216" t="str">
        <f>IF(M58="","",VLOOKUP(3,$O$55:$P$58,2,FALSE))</f>
        <v/>
      </c>
      <c r="L122" s="217"/>
      <c r="M122" s="218"/>
      <c r="O122" s="36" t="s">
        <v>95</v>
      </c>
      <c r="Z122" s="36"/>
    </row>
    <row r="123" spans="7:72" ht="13.5" customHeight="1" thickBot="1" x14ac:dyDescent="0.3">
      <c r="G123" s="12" t="s">
        <v>94</v>
      </c>
      <c r="H123" s="13"/>
      <c r="J123" s="14"/>
      <c r="K123" s="216" t="str">
        <f>IF(M58="","",VLOOKUP(4,$O$55:$P$58,2,FALSE))</f>
        <v/>
      </c>
      <c r="L123" s="217"/>
      <c r="M123" s="218"/>
      <c r="O123" s="36" t="s">
        <v>95</v>
      </c>
      <c r="Z123" s="36"/>
    </row>
    <row r="124" spans="7:72" ht="13.5" customHeight="1" thickBot="1" x14ac:dyDescent="0.3">
      <c r="G124" s="10" t="s">
        <v>108</v>
      </c>
      <c r="H124" s="13"/>
      <c r="J124" s="14"/>
      <c r="K124" s="232"/>
      <c r="L124" s="232"/>
      <c r="M124" s="232"/>
      <c r="O124" s="36"/>
      <c r="Z124" s="36"/>
    </row>
    <row r="125" spans="7:72" ht="13.5" customHeight="1" thickBot="1" x14ac:dyDescent="0.3">
      <c r="G125" s="12" t="s">
        <v>23</v>
      </c>
      <c r="H125" s="13">
        <v>9</v>
      </c>
      <c r="J125" s="14"/>
      <c r="K125" s="216" t="str">
        <f>IF(M64="","",VLOOKUP(1,$O$61:$P$64,2,FALSE))</f>
        <v/>
      </c>
      <c r="L125" s="217"/>
      <c r="M125" s="218"/>
      <c r="O125" s="36" t="s">
        <v>95</v>
      </c>
      <c r="Z125" s="36"/>
    </row>
    <row r="126" spans="7:72" ht="13.5" customHeight="1" thickBot="1" x14ac:dyDescent="0.3">
      <c r="G126" s="15" t="s">
        <v>24</v>
      </c>
      <c r="H126" s="13"/>
      <c r="J126" s="14"/>
      <c r="K126" s="216" t="str">
        <f>IF(M64="","",VLOOKUP(2,$O$61:$P$64,2,FALSE))</f>
        <v/>
      </c>
      <c r="L126" s="217"/>
      <c r="M126" s="218"/>
      <c r="O126" s="36" t="s">
        <v>95</v>
      </c>
      <c r="Z126" s="36"/>
    </row>
    <row r="127" spans="7:72" ht="13.5" customHeight="1" thickBot="1" x14ac:dyDescent="0.3">
      <c r="G127" s="12" t="s">
        <v>93</v>
      </c>
      <c r="H127" s="13"/>
      <c r="J127" s="14"/>
      <c r="K127" s="216" t="str">
        <f>IF(M64="","",VLOOKUP(3,$O$61:$P$64,2,FALSE))</f>
        <v/>
      </c>
      <c r="L127" s="217"/>
      <c r="M127" s="218"/>
      <c r="O127" s="36" t="s">
        <v>95</v>
      </c>
    </row>
    <row r="128" spans="7:72" ht="13.5" customHeight="1" thickBot="1" x14ac:dyDescent="0.3">
      <c r="G128" s="12" t="s">
        <v>94</v>
      </c>
      <c r="H128" s="13"/>
      <c r="J128" s="14"/>
      <c r="K128" s="216" t="str">
        <f>IF(M64="","",VLOOKUP(4,$O$61:$P$64,2,FALSE))</f>
        <v/>
      </c>
      <c r="L128" s="217"/>
      <c r="M128" s="218"/>
      <c r="O128" s="36" t="s">
        <v>95</v>
      </c>
    </row>
    <row r="129" spans="7:35" ht="13.5" customHeight="1" thickBot="1" x14ac:dyDescent="0.3">
      <c r="G129" s="10" t="s">
        <v>109</v>
      </c>
      <c r="H129" s="13"/>
      <c r="J129" s="14"/>
      <c r="K129" s="232"/>
      <c r="L129" s="232"/>
      <c r="M129" s="232"/>
      <c r="O129" s="36"/>
    </row>
    <row r="130" spans="7:35" ht="13.5" customHeight="1" thickBot="1" x14ac:dyDescent="0.3">
      <c r="G130" s="12" t="s">
        <v>23</v>
      </c>
      <c r="H130" s="13"/>
      <c r="J130" s="14"/>
      <c r="K130" s="216" t="str">
        <f>IF(M70="","",VLOOKUP(1,$O$67:$P$70,2,FALSE))</f>
        <v/>
      </c>
      <c r="L130" s="217"/>
      <c r="M130" s="218"/>
      <c r="O130" s="36" t="s">
        <v>95</v>
      </c>
    </row>
    <row r="131" spans="7:35" ht="13.5" customHeight="1" thickBot="1" x14ac:dyDescent="0.3">
      <c r="G131" s="15" t="s">
        <v>24</v>
      </c>
      <c r="H131" s="13"/>
      <c r="J131" s="14"/>
      <c r="K131" s="216" t="str">
        <f>IF(M70="","",VLOOKUP(2,$O$67:$P$70,2,FALSE))</f>
        <v/>
      </c>
      <c r="L131" s="217"/>
      <c r="M131" s="218"/>
      <c r="O131" s="36" t="s">
        <v>95</v>
      </c>
    </row>
    <row r="132" spans="7:35" ht="13.5" customHeight="1" thickBot="1" x14ac:dyDescent="0.3">
      <c r="G132" s="12" t="s">
        <v>93</v>
      </c>
      <c r="H132" s="13"/>
      <c r="J132" s="14"/>
      <c r="K132" s="216" t="str">
        <f>IF(M70="","",VLOOKUP(3,$O$67:$P$70,2,FALSE))</f>
        <v/>
      </c>
      <c r="L132" s="217"/>
      <c r="M132" s="218"/>
      <c r="O132" s="36" t="s">
        <v>95</v>
      </c>
    </row>
    <row r="133" spans="7:35" ht="13.5" customHeight="1" thickBot="1" x14ac:dyDescent="0.3">
      <c r="G133" s="12" t="s">
        <v>94</v>
      </c>
      <c r="H133" s="13"/>
      <c r="J133" s="14"/>
      <c r="K133" s="216" t="str">
        <f>IF(M70="","",VLOOKUP(4,$O$67:$P$70,2,FALSE))</f>
        <v/>
      </c>
      <c r="L133" s="217"/>
      <c r="M133" s="218"/>
      <c r="O133" s="36" t="s">
        <v>95</v>
      </c>
      <c r="Z133" s="49"/>
      <c r="AH133"/>
      <c r="AI133"/>
    </row>
    <row r="134" spans="7:35" ht="13.5" customHeight="1" thickBot="1" x14ac:dyDescent="0.3">
      <c r="G134" s="10" t="s">
        <v>110</v>
      </c>
      <c r="H134" s="5"/>
      <c r="J134" s="5"/>
      <c r="K134" s="233"/>
      <c r="L134" s="233"/>
      <c r="M134" s="233"/>
      <c r="O134" s="38"/>
      <c r="Z134" s="49"/>
      <c r="AH134"/>
      <c r="AI134"/>
    </row>
    <row r="135" spans="7:35" ht="13.5" customHeight="1" thickBot="1" x14ac:dyDescent="0.3">
      <c r="G135" s="12" t="s">
        <v>23</v>
      </c>
      <c r="H135" s="13">
        <v>3</v>
      </c>
      <c r="J135" s="14"/>
      <c r="K135" s="216" t="str">
        <f>IF(M76="","",VLOOKUP(1,$O$73:$P$76,2,FALSE))</f>
        <v/>
      </c>
      <c r="L135" s="217"/>
      <c r="M135" s="218"/>
      <c r="O135" s="36" t="s">
        <v>95</v>
      </c>
      <c r="Z135" s="49"/>
      <c r="AH135"/>
      <c r="AI135"/>
    </row>
    <row r="136" spans="7:35" ht="13.5" customHeight="1" thickBot="1" x14ac:dyDescent="0.3">
      <c r="G136" s="15" t="s">
        <v>24</v>
      </c>
      <c r="H136" s="13">
        <v>4</v>
      </c>
      <c r="J136" s="14"/>
      <c r="K136" s="216" t="str">
        <f>IF(M76="","",VLOOKUP(2,$O$73:$P$76,2,FALSE))</f>
        <v/>
      </c>
      <c r="L136" s="217"/>
      <c r="M136" s="218"/>
      <c r="O136" s="36" t="s">
        <v>95</v>
      </c>
      <c r="Z136" s="49"/>
      <c r="AH136"/>
      <c r="AI136"/>
    </row>
    <row r="137" spans="7:35" ht="13.5" customHeight="1" thickBot="1" x14ac:dyDescent="0.3">
      <c r="G137" s="12" t="s">
        <v>93</v>
      </c>
      <c r="H137" s="13"/>
      <c r="J137" s="14"/>
      <c r="K137" s="216" t="str">
        <f>IF(M76="","",VLOOKUP(3,$O$73:$P$76,2,FALSE))</f>
        <v/>
      </c>
      <c r="L137" s="217"/>
      <c r="M137" s="218"/>
      <c r="O137" s="36" t="s">
        <v>95</v>
      </c>
      <c r="Z137" s="49"/>
      <c r="AH137"/>
      <c r="AI137"/>
    </row>
    <row r="138" spans="7:35" ht="13.5" customHeight="1" thickBot="1" x14ac:dyDescent="0.3">
      <c r="G138" s="12" t="s">
        <v>94</v>
      </c>
      <c r="H138" s="13"/>
      <c r="J138" s="14"/>
      <c r="K138" s="216" t="str">
        <f>IF(M76="","",VLOOKUP(4,$O$73:$P$76,2,FALSE))</f>
        <v/>
      </c>
      <c r="L138" s="217"/>
      <c r="M138" s="218"/>
      <c r="O138" s="36" t="s">
        <v>95</v>
      </c>
      <c r="Z138" s="49"/>
      <c r="AH138"/>
      <c r="AI138"/>
    </row>
    <row r="139" spans="7:35" ht="13.5" customHeight="1" thickBot="1" x14ac:dyDescent="0.3">
      <c r="G139" s="10" t="s">
        <v>111</v>
      </c>
      <c r="H139" s="13"/>
      <c r="J139" s="14"/>
      <c r="K139" s="232"/>
      <c r="L139" s="232"/>
      <c r="M139" s="232"/>
      <c r="O139" s="36"/>
      <c r="Z139" s="49"/>
      <c r="AH139"/>
      <c r="AI139"/>
    </row>
    <row r="140" spans="7:35" ht="13.5" customHeight="1" thickBot="1" x14ac:dyDescent="0.3">
      <c r="G140" s="12" t="s">
        <v>23</v>
      </c>
      <c r="H140" s="13">
        <v>6</v>
      </c>
      <c r="J140" s="14"/>
      <c r="K140" s="216" t="str">
        <f>IF(M82="","",VLOOKUP(1,$O$79:$P$82,2,FALSE))</f>
        <v/>
      </c>
      <c r="L140" s="217"/>
      <c r="M140" s="218"/>
      <c r="N140" s="36"/>
      <c r="O140" s="36" t="s">
        <v>95</v>
      </c>
      <c r="P140" s="36"/>
      <c r="Z140" s="49"/>
      <c r="AH140"/>
      <c r="AI140"/>
    </row>
    <row r="141" spans="7:35" ht="13.5" customHeight="1" thickBot="1" x14ac:dyDescent="0.3">
      <c r="G141" s="15" t="s">
        <v>24</v>
      </c>
      <c r="H141" s="13">
        <v>7</v>
      </c>
      <c r="J141" s="14"/>
      <c r="K141" s="216" t="str">
        <f>IF(M82="","",VLOOKUP(2,$O$79:$P$82,2,FALSE))</f>
        <v/>
      </c>
      <c r="L141" s="217"/>
      <c r="M141" s="218"/>
      <c r="O141" s="36" t="s">
        <v>95</v>
      </c>
      <c r="Z141" s="49"/>
      <c r="AH141"/>
      <c r="AI141"/>
    </row>
    <row r="142" spans="7:35" ht="13.5" customHeight="1" thickBot="1" x14ac:dyDescent="0.3">
      <c r="G142" s="12" t="s">
        <v>93</v>
      </c>
      <c r="H142" s="13"/>
      <c r="J142" s="14"/>
      <c r="K142" s="216" t="str">
        <f>IF(M82="","",VLOOKUP(3,$O$79:$P$82,2,FALSE))</f>
        <v/>
      </c>
      <c r="L142" s="217"/>
      <c r="M142" s="218"/>
      <c r="O142" s="36" t="s">
        <v>95</v>
      </c>
      <c r="Z142" s="49"/>
      <c r="AH142"/>
      <c r="AI142"/>
    </row>
    <row r="143" spans="7:35" ht="13.5" customHeight="1" thickBot="1" x14ac:dyDescent="0.3">
      <c r="G143" s="12" t="s">
        <v>94</v>
      </c>
      <c r="H143" s="13"/>
      <c r="J143" s="14"/>
      <c r="K143" s="216" t="str">
        <f>IF(M82="","",VLOOKUP(4,$O$79:$P$82,2,FALSE))</f>
        <v/>
      </c>
      <c r="L143" s="217"/>
      <c r="M143" s="218"/>
      <c r="O143" s="36" t="s">
        <v>95</v>
      </c>
      <c r="Z143" s="49"/>
      <c r="AH143"/>
      <c r="AI143"/>
    </row>
    <row r="144" spans="7:35" ht="13.5" customHeight="1" x14ac:dyDescent="0.25">
      <c r="G144" s="32"/>
      <c r="H144" s="13"/>
      <c r="J144" s="14"/>
      <c r="O144" s="36"/>
      <c r="Z144" s="49"/>
      <c r="AH144"/>
      <c r="AI144"/>
    </row>
    <row r="145" spans="2:35" ht="13.5" customHeight="1" x14ac:dyDescent="0.25">
      <c r="G145" s="234" t="s">
        <v>164</v>
      </c>
      <c r="H145" s="234"/>
      <c r="I145" s="234"/>
      <c r="O145" s="38"/>
      <c r="Z145" s="49"/>
      <c r="AH145"/>
      <c r="AI145"/>
    </row>
    <row r="146" spans="2:35" ht="13.5" customHeight="1" x14ac:dyDescent="0.25">
      <c r="G146" s="179" t="s">
        <v>86</v>
      </c>
      <c r="H146" s="180"/>
      <c r="I146" s="179" t="s">
        <v>82</v>
      </c>
      <c r="J146" s="8"/>
      <c r="K146" s="10"/>
      <c r="L146" s="10"/>
      <c r="M146" s="10"/>
      <c r="O146" s="38"/>
      <c r="Z146" s="49"/>
      <c r="AH146"/>
      <c r="AI146"/>
    </row>
    <row r="147" spans="2:35" ht="13.5" customHeight="1" x14ac:dyDescent="0.25">
      <c r="B147" s="27" t="s">
        <v>11</v>
      </c>
      <c r="C147" s="7">
        <v>28</v>
      </c>
      <c r="D147" s="66" t="s">
        <v>9</v>
      </c>
      <c r="E147" s="67" t="s">
        <v>43</v>
      </c>
      <c r="G147" s="65" t="str">
        <f>K86</f>
        <v/>
      </c>
      <c r="H147" s="138" t="s">
        <v>188</v>
      </c>
      <c r="I147" s="65" t="str">
        <f>K91</f>
        <v/>
      </c>
      <c r="J147" s="37" t="str">
        <f>G147</f>
        <v/>
      </c>
      <c r="K147" s="16"/>
      <c r="L147" s="7" t="s">
        <v>5</v>
      </c>
      <c r="M147" s="17"/>
      <c r="O147" s="36" t="s">
        <v>28</v>
      </c>
      <c r="Z147" s="49"/>
      <c r="AH147"/>
      <c r="AI147"/>
    </row>
    <row r="148" spans="2:35" ht="13.5" customHeight="1" x14ac:dyDescent="0.25">
      <c r="G148" s="179" t="s">
        <v>83</v>
      </c>
      <c r="H148" s="179"/>
      <c r="I148" s="179" t="s">
        <v>92</v>
      </c>
      <c r="J148" s="37" t="str">
        <f>I147</f>
        <v/>
      </c>
      <c r="K148" s="8"/>
      <c r="L148" s="9"/>
      <c r="M148" s="8"/>
      <c r="O148" s="38"/>
      <c r="Z148" s="49"/>
      <c r="AH148"/>
      <c r="AI148"/>
    </row>
    <row r="149" spans="2:35" ht="13.5" customHeight="1" x14ac:dyDescent="0.25">
      <c r="B149" s="27" t="s">
        <v>12</v>
      </c>
      <c r="C149" s="7">
        <v>29</v>
      </c>
      <c r="D149" s="66" t="s">
        <v>9</v>
      </c>
      <c r="E149" s="67" t="s">
        <v>157</v>
      </c>
      <c r="G149" s="65" t="str">
        <f>K95</f>
        <v/>
      </c>
      <c r="H149" s="138" t="s">
        <v>189</v>
      </c>
      <c r="I149" s="65" t="str">
        <f>K111</f>
        <v/>
      </c>
      <c r="J149" s="37" t="str">
        <f>G149</f>
        <v/>
      </c>
      <c r="K149" s="16"/>
      <c r="L149" s="7" t="s">
        <v>5</v>
      </c>
      <c r="M149" s="17"/>
      <c r="O149" s="36" t="s">
        <v>28</v>
      </c>
      <c r="Z149" s="49"/>
      <c r="AH149"/>
      <c r="AI149"/>
    </row>
    <row r="150" spans="2:35" ht="13.5" customHeight="1" x14ac:dyDescent="0.25">
      <c r="G150" s="179" t="s">
        <v>89</v>
      </c>
      <c r="H150" s="179"/>
      <c r="I150" s="179" t="s">
        <v>168</v>
      </c>
      <c r="J150" s="37" t="str">
        <f>I149</f>
        <v/>
      </c>
      <c r="K150" s="8"/>
      <c r="L150" s="9"/>
      <c r="M150" s="8"/>
      <c r="O150" s="38"/>
      <c r="Z150" s="49"/>
      <c r="AH150"/>
      <c r="AI150"/>
    </row>
    <row r="151" spans="2:35" ht="13.5" customHeight="1" x14ac:dyDescent="0.25">
      <c r="B151" s="27" t="s">
        <v>12</v>
      </c>
      <c r="C151" s="7">
        <v>29</v>
      </c>
      <c r="D151" s="66" t="s">
        <v>9</v>
      </c>
      <c r="E151" s="67" t="s">
        <v>165</v>
      </c>
      <c r="G151" s="65" t="str">
        <f>K105</f>
        <v/>
      </c>
      <c r="H151" s="138" t="s">
        <v>190</v>
      </c>
      <c r="I151" s="65" t="str">
        <f>AG105</f>
        <v/>
      </c>
      <c r="J151" s="37" t="str">
        <f>G151</f>
        <v/>
      </c>
      <c r="K151" s="16"/>
      <c r="L151" s="7" t="s">
        <v>5</v>
      </c>
      <c r="M151" s="17"/>
      <c r="O151" s="36" t="s">
        <v>28</v>
      </c>
      <c r="Z151" s="49"/>
      <c r="AH151"/>
      <c r="AI151"/>
    </row>
    <row r="152" spans="2:35" ht="13.5" customHeight="1" x14ac:dyDescent="0.25">
      <c r="G152" s="179" t="s">
        <v>90</v>
      </c>
      <c r="H152" s="179"/>
      <c r="I152" s="179" t="s">
        <v>88</v>
      </c>
      <c r="J152" s="37" t="str">
        <f>I151</f>
        <v/>
      </c>
      <c r="K152" s="8"/>
      <c r="L152" s="9"/>
      <c r="M152" s="8"/>
      <c r="O152" s="38"/>
      <c r="Z152" s="49"/>
      <c r="AH152"/>
      <c r="AI152"/>
    </row>
    <row r="153" spans="2:35" ht="13.5" customHeight="1" x14ac:dyDescent="0.25">
      <c r="B153" s="27" t="s">
        <v>8</v>
      </c>
      <c r="C153" s="7">
        <v>30</v>
      </c>
      <c r="D153" s="66" t="s">
        <v>9</v>
      </c>
      <c r="E153" s="132" t="s">
        <v>122</v>
      </c>
      <c r="G153" s="65" t="str">
        <f>K110</f>
        <v/>
      </c>
      <c r="H153" s="138" t="s">
        <v>191</v>
      </c>
      <c r="I153" s="65" t="str">
        <f>K96</f>
        <v/>
      </c>
      <c r="J153" s="37" t="str">
        <f>G153</f>
        <v/>
      </c>
      <c r="K153" s="16"/>
      <c r="L153" s="7" t="s">
        <v>5</v>
      </c>
      <c r="M153" s="17"/>
      <c r="O153" s="36" t="s">
        <v>28</v>
      </c>
      <c r="Z153" s="49"/>
      <c r="AH153"/>
      <c r="AI153"/>
    </row>
    <row r="154" spans="2:35" ht="13.5" customHeight="1" x14ac:dyDescent="0.25">
      <c r="G154" s="179" t="s">
        <v>91</v>
      </c>
      <c r="H154" s="180"/>
      <c r="I154" s="179" t="s">
        <v>169</v>
      </c>
      <c r="J154" s="37" t="str">
        <f>I153</f>
        <v/>
      </c>
      <c r="O154" s="38"/>
      <c r="Z154" s="49"/>
      <c r="AH154"/>
      <c r="AI154"/>
    </row>
    <row r="155" spans="2:35" ht="13.5" customHeight="1" x14ac:dyDescent="0.25">
      <c r="B155" s="27" t="s">
        <v>8</v>
      </c>
      <c r="C155" s="7">
        <v>30</v>
      </c>
      <c r="D155" s="66" t="s">
        <v>9</v>
      </c>
      <c r="E155" s="67" t="s">
        <v>157</v>
      </c>
      <c r="G155" s="65" t="str">
        <f>K106</f>
        <v/>
      </c>
      <c r="H155" s="138" t="s">
        <v>192</v>
      </c>
      <c r="I155" s="65" t="str">
        <f>K126</f>
        <v/>
      </c>
      <c r="J155" s="37" t="str">
        <f>G155</f>
        <v/>
      </c>
      <c r="K155" s="16"/>
      <c r="L155" s="7" t="s">
        <v>5</v>
      </c>
      <c r="M155" s="17"/>
      <c r="O155" s="36" t="s">
        <v>28</v>
      </c>
      <c r="Z155" s="49"/>
      <c r="AH155"/>
      <c r="AI155"/>
    </row>
    <row r="156" spans="2:35" ht="13.5" customHeight="1" x14ac:dyDescent="0.25">
      <c r="G156" s="179" t="s">
        <v>170</v>
      </c>
      <c r="H156" s="179"/>
      <c r="I156" s="179" t="s">
        <v>171</v>
      </c>
      <c r="J156" s="37" t="str">
        <f>I155</f>
        <v/>
      </c>
      <c r="K156" s="8"/>
      <c r="L156" s="9"/>
      <c r="M156" s="8"/>
      <c r="O156" s="38"/>
      <c r="Z156" s="49"/>
      <c r="AH156"/>
      <c r="AI156"/>
    </row>
    <row r="157" spans="2:35" ht="13.5" customHeight="1" x14ac:dyDescent="0.25">
      <c r="B157" s="27" t="s">
        <v>8</v>
      </c>
      <c r="C157" s="7">
        <v>30</v>
      </c>
      <c r="D157" s="66" t="s">
        <v>9</v>
      </c>
      <c r="E157" s="67" t="s">
        <v>162</v>
      </c>
      <c r="G157" s="65" t="str">
        <f>K125</f>
        <v/>
      </c>
      <c r="H157" s="138" t="s">
        <v>193</v>
      </c>
      <c r="I157" s="65" t="str">
        <f>AG106</f>
        <v/>
      </c>
      <c r="J157" s="37" t="str">
        <f>G157</f>
        <v/>
      </c>
      <c r="K157" s="16"/>
      <c r="L157" s="7" t="s">
        <v>5</v>
      </c>
      <c r="M157" s="17"/>
      <c r="O157" s="36" t="s">
        <v>28</v>
      </c>
      <c r="Z157" s="49"/>
      <c r="AH157"/>
      <c r="AI157"/>
    </row>
    <row r="158" spans="2:35" ht="13.5" customHeight="1" x14ac:dyDescent="0.25">
      <c r="G158" s="179" t="s">
        <v>81</v>
      </c>
      <c r="H158" s="179"/>
      <c r="I158" s="179" t="s">
        <v>172</v>
      </c>
      <c r="J158" s="37" t="str">
        <f>I157</f>
        <v/>
      </c>
      <c r="K158" s="8"/>
      <c r="L158" s="9"/>
      <c r="M158" s="8"/>
      <c r="O158" s="38"/>
      <c r="Z158" s="49"/>
      <c r="AH158"/>
      <c r="AI158"/>
    </row>
    <row r="159" spans="2:35" ht="13.5" customHeight="1" x14ac:dyDescent="0.25">
      <c r="B159" s="27" t="s">
        <v>6</v>
      </c>
      <c r="C159" s="7">
        <v>1</v>
      </c>
      <c r="D159" s="68" t="s">
        <v>16</v>
      </c>
      <c r="E159" s="132" t="s">
        <v>122</v>
      </c>
      <c r="G159" s="65" t="str">
        <f>K85</f>
        <v/>
      </c>
      <c r="H159" s="138" t="s">
        <v>194</v>
      </c>
      <c r="I159" s="65" t="str">
        <f>AG107</f>
        <v/>
      </c>
      <c r="J159" s="37" t="str">
        <f>G159</f>
        <v/>
      </c>
      <c r="K159" s="16"/>
      <c r="L159" s="7" t="s">
        <v>5</v>
      </c>
      <c r="M159" s="17"/>
      <c r="O159" s="36" t="s">
        <v>28</v>
      </c>
      <c r="Z159" s="49"/>
      <c r="AH159"/>
      <c r="AI159"/>
    </row>
    <row r="160" spans="2:35" ht="13.5" customHeight="1" x14ac:dyDescent="0.25">
      <c r="G160" s="179" t="s">
        <v>173</v>
      </c>
      <c r="H160" s="179"/>
      <c r="I160" s="179" t="s">
        <v>174</v>
      </c>
      <c r="J160" s="37" t="str">
        <f>I159</f>
        <v/>
      </c>
      <c r="K160" s="8"/>
      <c r="L160" s="9"/>
      <c r="M160" s="8"/>
      <c r="O160" s="38"/>
      <c r="Z160" s="49"/>
      <c r="AH160"/>
      <c r="AI160"/>
    </row>
    <row r="161" spans="2:74" ht="13.5" customHeight="1" x14ac:dyDescent="0.25">
      <c r="B161" s="27" t="s">
        <v>6</v>
      </c>
      <c r="C161" s="7">
        <v>1</v>
      </c>
      <c r="D161" s="68" t="s">
        <v>16</v>
      </c>
      <c r="E161" s="67" t="s">
        <v>37</v>
      </c>
      <c r="G161" s="65" t="str">
        <f>K140</f>
        <v/>
      </c>
      <c r="H161" s="138" t="s">
        <v>195</v>
      </c>
      <c r="I161" s="65" t="str">
        <f>AG108</f>
        <v/>
      </c>
      <c r="J161" s="37" t="str">
        <f>G161</f>
        <v/>
      </c>
      <c r="K161" s="16"/>
      <c r="L161" s="7" t="s">
        <v>5</v>
      </c>
      <c r="M161" s="17"/>
      <c r="O161" s="36" t="s">
        <v>28</v>
      </c>
      <c r="Z161" s="49"/>
      <c r="AH161"/>
      <c r="AI161"/>
    </row>
    <row r="162" spans="2:74" ht="13.5" customHeight="1" x14ac:dyDescent="0.25">
      <c r="G162" s="179" t="s">
        <v>175</v>
      </c>
      <c r="H162" s="179"/>
      <c r="I162" s="179" t="s">
        <v>176</v>
      </c>
      <c r="J162" s="37" t="str">
        <f>I161</f>
        <v/>
      </c>
      <c r="O162" s="36"/>
      <c r="Z162" s="49"/>
      <c r="AH162"/>
      <c r="AI162"/>
    </row>
    <row r="163" spans="2:74" ht="13.5" customHeight="1" x14ac:dyDescent="0.25">
      <c r="B163" s="27" t="s">
        <v>6</v>
      </c>
      <c r="C163" s="7">
        <v>1</v>
      </c>
      <c r="D163" s="68" t="s">
        <v>16</v>
      </c>
      <c r="E163" s="67" t="s">
        <v>160</v>
      </c>
      <c r="G163" s="65" t="str">
        <f>K115</f>
        <v/>
      </c>
      <c r="H163" s="138" t="s">
        <v>196</v>
      </c>
      <c r="I163" s="65" t="str">
        <f>AG109</f>
        <v/>
      </c>
      <c r="J163" s="37" t="str">
        <f>G163</f>
        <v/>
      </c>
      <c r="K163" s="16"/>
      <c r="L163" s="7" t="s">
        <v>5</v>
      </c>
      <c r="M163" s="17"/>
      <c r="O163" s="36" t="s">
        <v>28</v>
      </c>
      <c r="Z163" s="49"/>
      <c r="AH163"/>
      <c r="AI163"/>
    </row>
    <row r="164" spans="2:74" ht="13.5" customHeight="1" x14ac:dyDescent="0.25">
      <c r="G164" s="179" t="s">
        <v>87</v>
      </c>
      <c r="H164" s="179"/>
      <c r="I164" s="179" t="s">
        <v>177</v>
      </c>
      <c r="J164" s="37" t="str">
        <f>I163</f>
        <v/>
      </c>
      <c r="K164" s="8"/>
      <c r="L164" s="9"/>
      <c r="M164" s="8"/>
      <c r="O164" s="38"/>
      <c r="Z164" s="49"/>
      <c r="AH164"/>
      <c r="AI164"/>
    </row>
    <row r="165" spans="2:74" ht="13.5" customHeight="1" x14ac:dyDescent="0.25">
      <c r="B165" s="27" t="s">
        <v>7</v>
      </c>
      <c r="C165" s="7">
        <v>2</v>
      </c>
      <c r="D165" s="68" t="s">
        <v>16</v>
      </c>
      <c r="E165" s="132" t="s">
        <v>159</v>
      </c>
      <c r="G165" s="65" t="str">
        <f>K100</f>
        <v/>
      </c>
      <c r="H165" s="138" t="s">
        <v>197</v>
      </c>
      <c r="I165" s="65" t="str">
        <f>AG110</f>
        <v/>
      </c>
      <c r="J165" s="37" t="str">
        <f>G165</f>
        <v/>
      </c>
      <c r="K165" s="16"/>
      <c r="L165" s="7" t="s">
        <v>5</v>
      </c>
      <c r="M165" s="17"/>
      <c r="O165" s="36" t="s">
        <v>28</v>
      </c>
      <c r="Z165" s="49"/>
      <c r="AH165"/>
      <c r="AI165"/>
    </row>
    <row r="166" spans="2:74" ht="13.5" customHeight="1" x14ac:dyDescent="0.25">
      <c r="D166" s="68"/>
      <c r="G166" s="179" t="s">
        <v>178</v>
      </c>
      <c r="H166" s="179"/>
      <c r="I166" s="179" t="s">
        <v>179</v>
      </c>
      <c r="J166" s="37" t="str">
        <f>I165</f>
        <v/>
      </c>
      <c r="K166" s="8"/>
      <c r="L166" s="9"/>
      <c r="M166" s="8"/>
      <c r="O166" s="38"/>
      <c r="Z166" s="49"/>
      <c r="AH166"/>
      <c r="AI166"/>
    </row>
    <row r="167" spans="2:74" ht="13.5" customHeight="1" x14ac:dyDescent="0.25">
      <c r="B167" s="27" t="s">
        <v>7</v>
      </c>
      <c r="C167" s="7">
        <v>2</v>
      </c>
      <c r="D167" s="68" t="s">
        <v>16</v>
      </c>
      <c r="E167" s="67" t="s">
        <v>43</v>
      </c>
      <c r="G167" s="65" t="str">
        <f>K120</f>
        <v/>
      </c>
      <c r="H167" s="138" t="s">
        <v>198</v>
      </c>
      <c r="I167" s="65" t="str">
        <f>K131</f>
        <v/>
      </c>
      <c r="J167" s="37" t="str">
        <f>G167</f>
        <v/>
      </c>
      <c r="K167" s="16"/>
      <c r="L167" s="7" t="s">
        <v>5</v>
      </c>
      <c r="M167" s="17"/>
      <c r="O167" s="36" t="s">
        <v>28</v>
      </c>
      <c r="Z167" s="49"/>
      <c r="AH167"/>
      <c r="AI167"/>
    </row>
    <row r="168" spans="2:74" ht="13.5" customHeight="1" x14ac:dyDescent="0.25">
      <c r="G168" s="179" t="s">
        <v>180</v>
      </c>
      <c r="H168" s="179"/>
      <c r="I168" s="179" t="s">
        <v>181</v>
      </c>
      <c r="J168" s="37" t="str">
        <f>I167</f>
        <v/>
      </c>
      <c r="K168" s="8"/>
      <c r="L168" s="9"/>
      <c r="M168" s="8"/>
      <c r="O168" s="38"/>
      <c r="Z168" s="49"/>
      <c r="AH168"/>
      <c r="AI168"/>
    </row>
    <row r="169" spans="2:74" ht="13.5" customHeight="1" x14ac:dyDescent="0.25">
      <c r="B169" s="27" t="s">
        <v>4</v>
      </c>
      <c r="C169" s="7">
        <v>3</v>
      </c>
      <c r="D169" s="68" t="s">
        <v>16</v>
      </c>
      <c r="E169" s="132" t="s">
        <v>158</v>
      </c>
      <c r="G169" s="65" t="str">
        <f>K136</f>
        <v/>
      </c>
      <c r="H169" s="138" t="s">
        <v>199</v>
      </c>
      <c r="I169" s="65" t="str">
        <f>K141</f>
        <v/>
      </c>
      <c r="J169" s="37" t="str">
        <f>G169</f>
        <v/>
      </c>
      <c r="K169" s="16"/>
      <c r="L169" s="7" t="s">
        <v>5</v>
      </c>
      <c r="M169" s="17"/>
      <c r="O169" s="36" t="s">
        <v>28</v>
      </c>
      <c r="Z169" s="49"/>
      <c r="AH169"/>
      <c r="AI169"/>
    </row>
    <row r="170" spans="2:74" ht="13.5" customHeight="1" x14ac:dyDescent="0.25">
      <c r="G170" s="179" t="s">
        <v>85</v>
      </c>
      <c r="H170" s="180"/>
      <c r="I170" s="179" t="s">
        <v>182</v>
      </c>
      <c r="J170" s="37" t="str">
        <f>I169</f>
        <v/>
      </c>
      <c r="O170" s="38"/>
      <c r="Z170" s="49"/>
      <c r="AH170"/>
      <c r="AI170"/>
    </row>
    <row r="171" spans="2:74" ht="13.5" customHeight="1" x14ac:dyDescent="0.25">
      <c r="B171" s="27" t="s">
        <v>4</v>
      </c>
      <c r="C171" s="7">
        <v>3</v>
      </c>
      <c r="D171" s="68" t="s">
        <v>16</v>
      </c>
      <c r="E171" s="132" t="s">
        <v>161</v>
      </c>
      <c r="G171" s="65" t="str">
        <f>K90</f>
        <v/>
      </c>
      <c r="H171" s="138" t="s">
        <v>200</v>
      </c>
      <c r="I171" s="65" t="str">
        <f>AG111</f>
        <v/>
      </c>
      <c r="J171" s="37" t="str">
        <f>G171</f>
        <v/>
      </c>
      <c r="K171" s="16"/>
      <c r="L171" s="7" t="s">
        <v>5</v>
      </c>
      <c r="M171" s="17"/>
      <c r="O171" s="36" t="s">
        <v>28</v>
      </c>
      <c r="Z171" s="49"/>
      <c r="AB171" s="49"/>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row>
    <row r="172" spans="2:74" ht="13.5" customHeight="1" x14ac:dyDescent="0.25">
      <c r="G172" s="179" t="s">
        <v>84</v>
      </c>
      <c r="H172" s="179"/>
      <c r="I172" s="179" t="s">
        <v>183</v>
      </c>
      <c r="J172" s="37" t="str">
        <f>I171</f>
        <v/>
      </c>
      <c r="K172" s="8"/>
      <c r="L172" s="9"/>
      <c r="M172" s="8"/>
      <c r="O172" s="38"/>
      <c r="Z172" s="49"/>
      <c r="AB172" s="49"/>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row>
    <row r="173" spans="2:74" ht="13.5" customHeight="1" x14ac:dyDescent="0.25">
      <c r="B173" s="27" t="s">
        <v>4</v>
      </c>
      <c r="C173" s="7">
        <v>3</v>
      </c>
      <c r="D173" s="68" t="s">
        <v>16</v>
      </c>
      <c r="E173" s="67" t="s">
        <v>166</v>
      </c>
      <c r="G173" s="65" t="str">
        <f>K101</f>
        <v/>
      </c>
      <c r="H173" s="138" t="s">
        <v>201</v>
      </c>
      <c r="I173" s="65" t="str">
        <f>K116</f>
        <v/>
      </c>
      <c r="J173" s="37" t="str">
        <f>G173</f>
        <v/>
      </c>
      <c r="K173" s="16"/>
      <c r="L173" s="7" t="s">
        <v>5</v>
      </c>
      <c r="M173" s="17"/>
      <c r="O173" s="36" t="s">
        <v>28</v>
      </c>
      <c r="Z173" s="49"/>
      <c r="AB173" s="49"/>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row>
    <row r="174" spans="2:74" ht="13.5" customHeight="1" x14ac:dyDescent="0.25">
      <c r="G174" s="179" t="s">
        <v>184</v>
      </c>
      <c r="H174" s="179"/>
      <c r="I174" s="179" t="s">
        <v>185</v>
      </c>
      <c r="J174" s="37" t="str">
        <f>I173</f>
        <v/>
      </c>
      <c r="K174" s="8"/>
      <c r="L174" s="9"/>
      <c r="M174" s="8"/>
      <c r="O174" s="38"/>
      <c r="Z174" s="49"/>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row>
    <row r="175" spans="2:74" ht="13.5" customHeight="1" x14ac:dyDescent="0.25">
      <c r="B175" s="27" t="s">
        <v>10</v>
      </c>
      <c r="C175" s="7">
        <v>4</v>
      </c>
      <c r="D175" s="68" t="s">
        <v>16</v>
      </c>
      <c r="E175" s="132" t="s">
        <v>125</v>
      </c>
      <c r="G175" s="65" t="str">
        <f>K130</f>
        <v/>
      </c>
      <c r="H175" s="138" t="s">
        <v>202</v>
      </c>
      <c r="I175" s="65" t="str">
        <f>K121</f>
        <v/>
      </c>
      <c r="J175" s="37" t="str">
        <f>G175</f>
        <v/>
      </c>
      <c r="K175" s="16"/>
      <c r="L175" s="7" t="s">
        <v>5</v>
      </c>
      <c r="M175" s="17"/>
      <c r="O175" s="36" t="s">
        <v>28</v>
      </c>
      <c r="Z175" s="49"/>
      <c r="AB175" s="36"/>
      <c r="AV175" s="43"/>
      <c r="AW175" s="43"/>
    </row>
    <row r="176" spans="2:74" ht="13.5" customHeight="1" x14ac:dyDescent="0.25">
      <c r="G176" s="179" t="s">
        <v>186</v>
      </c>
      <c r="H176" s="179"/>
      <c r="I176" s="179" t="s">
        <v>187</v>
      </c>
      <c r="J176" s="37" t="str">
        <f>I175</f>
        <v/>
      </c>
      <c r="K176" s="8"/>
      <c r="L176" s="9"/>
      <c r="M176" s="8"/>
      <c r="O176" s="38"/>
      <c r="Z176" s="49"/>
      <c r="AB176" s="36"/>
      <c r="AV176" s="43"/>
      <c r="AW176" s="43"/>
    </row>
    <row r="177" spans="2:49" ht="13.5" customHeight="1" x14ac:dyDescent="0.25">
      <c r="B177" s="27" t="s">
        <v>10</v>
      </c>
      <c r="C177" s="7">
        <v>4</v>
      </c>
      <c r="D177" s="68" t="s">
        <v>16</v>
      </c>
      <c r="E177" s="132" t="s">
        <v>167</v>
      </c>
      <c r="G177" s="65" t="str">
        <f>K135</f>
        <v/>
      </c>
      <c r="H177" s="138" t="s">
        <v>203</v>
      </c>
      <c r="I177" s="65" t="str">
        <f>AG112</f>
        <v/>
      </c>
      <c r="J177" s="37" t="str">
        <f>G177</f>
        <v/>
      </c>
      <c r="K177" s="16"/>
      <c r="L177" s="7" t="s">
        <v>5</v>
      </c>
      <c r="M177" s="17"/>
      <c r="O177" s="36" t="s">
        <v>28</v>
      </c>
      <c r="Z177" s="49"/>
      <c r="AB177" s="36"/>
      <c r="AV177" s="43"/>
      <c r="AW177" s="43"/>
    </row>
    <row r="178" spans="2:49" ht="13.5" customHeight="1" x14ac:dyDescent="0.25">
      <c r="G178" s="32"/>
      <c r="H178" s="13"/>
      <c r="J178" s="37" t="str">
        <f>I177</f>
        <v/>
      </c>
      <c r="K178" s="43"/>
      <c r="L178" s="43"/>
      <c r="M178" s="43"/>
      <c r="O178" s="36"/>
      <c r="Z178" s="49"/>
      <c r="AB178" s="36"/>
      <c r="AV178" s="43"/>
      <c r="AW178" s="43"/>
    </row>
    <row r="179" spans="2:49" ht="13.5" customHeight="1" thickBot="1" x14ac:dyDescent="0.3">
      <c r="G179" s="64" t="s">
        <v>221</v>
      </c>
      <c r="H179" s="8"/>
      <c r="I179" s="5"/>
      <c r="J179" s="5"/>
      <c r="K179" s="9"/>
      <c r="L179" s="9"/>
      <c r="M179" s="9"/>
      <c r="O179" s="36"/>
      <c r="P179" s="22"/>
    </row>
    <row r="180" spans="2:49" ht="13.5" customHeight="1" x14ac:dyDescent="0.25">
      <c r="G180" s="34" t="s">
        <v>222</v>
      </c>
      <c r="H180" s="18"/>
      <c r="J180" s="14"/>
      <c r="K180" s="228"/>
      <c r="L180" s="229"/>
      <c r="M180" s="230"/>
      <c r="O180" s="36" t="s">
        <v>268</v>
      </c>
      <c r="P180" s="23"/>
      <c r="Q180" s="44"/>
    </row>
    <row r="181" spans="2:49" ht="13.5" customHeight="1" x14ac:dyDescent="0.25">
      <c r="G181" s="34" t="s">
        <v>223</v>
      </c>
      <c r="H181" s="18"/>
      <c r="J181" s="14"/>
      <c r="K181" s="222"/>
      <c r="L181" s="223"/>
      <c r="M181" s="224"/>
      <c r="O181" s="36" t="s">
        <v>268</v>
      </c>
      <c r="P181" s="24"/>
      <c r="Q181" s="45"/>
    </row>
    <row r="182" spans="2:49" ht="13.5" customHeight="1" x14ac:dyDescent="0.25">
      <c r="G182" s="34" t="s">
        <v>224</v>
      </c>
      <c r="H182" s="18"/>
      <c r="J182" s="14"/>
      <c r="K182" s="222"/>
      <c r="L182" s="223"/>
      <c r="M182" s="224"/>
      <c r="O182" s="36" t="s">
        <v>268</v>
      </c>
      <c r="P182" s="22"/>
    </row>
    <row r="183" spans="2:49" ht="13.5" customHeight="1" x14ac:dyDescent="0.25">
      <c r="G183" s="34" t="s">
        <v>225</v>
      </c>
      <c r="H183" s="18"/>
      <c r="J183" s="14"/>
      <c r="K183" s="222"/>
      <c r="L183" s="223"/>
      <c r="M183" s="224"/>
      <c r="O183" s="36" t="s">
        <v>268</v>
      </c>
      <c r="P183" s="22"/>
    </row>
    <row r="184" spans="2:49" ht="13.5" customHeight="1" x14ac:dyDescent="0.25">
      <c r="G184" s="34" t="s">
        <v>226</v>
      </c>
      <c r="H184" s="18"/>
      <c r="J184" s="14"/>
      <c r="K184" s="222"/>
      <c r="L184" s="223"/>
      <c r="M184" s="224"/>
      <c r="O184" s="36" t="s">
        <v>268</v>
      </c>
      <c r="P184" s="23"/>
      <c r="Q184" s="44"/>
    </row>
    <row r="185" spans="2:49" ht="13.5" customHeight="1" x14ac:dyDescent="0.25">
      <c r="G185" s="34" t="s">
        <v>227</v>
      </c>
      <c r="H185" s="18"/>
      <c r="J185" s="14"/>
      <c r="K185" s="222"/>
      <c r="L185" s="223"/>
      <c r="M185" s="224"/>
      <c r="O185" s="36" t="s">
        <v>268</v>
      </c>
      <c r="P185" s="24"/>
      <c r="Q185" s="45"/>
    </row>
    <row r="186" spans="2:49" ht="13.5" customHeight="1" x14ac:dyDescent="0.25">
      <c r="G186" s="34" t="s">
        <v>228</v>
      </c>
      <c r="H186" s="18"/>
      <c r="J186" s="14"/>
      <c r="K186" s="222"/>
      <c r="L186" s="223"/>
      <c r="M186" s="224"/>
      <c r="O186" s="36" t="s">
        <v>268</v>
      </c>
      <c r="P186" s="22"/>
    </row>
    <row r="187" spans="2:49" ht="13.5" customHeight="1" x14ac:dyDescent="0.25">
      <c r="G187" s="34" t="s">
        <v>229</v>
      </c>
      <c r="H187" s="18"/>
      <c r="J187" s="14"/>
      <c r="K187" s="222"/>
      <c r="L187" s="223"/>
      <c r="M187" s="224"/>
      <c r="O187" s="36" t="s">
        <v>268</v>
      </c>
      <c r="P187" s="22"/>
    </row>
    <row r="188" spans="2:49" ht="13.5" customHeight="1" x14ac:dyDescent="0.25">
      <c r="G188" s="34" t="s">
        <v>230</v>
      </c>
      <c r="H188" s="18"/>
      <c r="J188" s="14"/>
      <c r="K188" s="222"/>
      <c r="L188" s="223"/>
      <c r="M188" s="224"/>
      <c r="O188" s="36" t="s">
        <v>268</v>
      </c>
      <c r="Z188" s="49"/>
      <c r="AB188" s="49"/>
      <c r="AC188" s="36"/>
      <c r="AD188" s="36"/>
      <c r="AE188" s="36"/>
      <c r="AF188" s="36"/>
      <c r="AG188" s="36"/>
      <c r="AH188" s="36"/>
      <c r="AI188" s="36"/>
      <c r="AJ188" s="36"/>
      <c r="AK188" s="36"/>
      <c r="AL188" s="36"/>
      <c r="AM188" s="36"/>
      <c r="AN188" s="36"/>
      <c r="AO188" s="36"/>
      <c r="AP188" s="36"/>
      <c r="AQ188" s="36"/>
      <c r="AR188" s="36"/>
      <c r="AS188" s="36"/>
      <c r="AT188" s="36"/>
      <c r="AV188" s="43"/>
      <c r="AW188" s="43"/>
    </row>
    <row r="189" spans="2:49" ht="13.5" customHeight="1" x14ac:dyDescent="0.25">
      <c r="G189" s="34" t="s">
        <v>231</v>
      </c>
      <c r="H189" s="18"/>
      <c r="J189" s="14"/>
      <c r="K189" s="222"/>
      <c r="L189" s="223"/>
      <c r="M189" s="224"/>
      <c r="O189" s="36" t="s">
        <v>268</v>
      </c>
      <c r="Z189" s="49"/>
      <c r="AH189"/>
      <c r="AI189"/>
    </row>
    <row r="190" spans="2:49" ht="13.5" customHeight="1" x14ac:dyDescent="0.25">
      <c r="G190" s="34" t="s">
        <v>232</v>
      </c>
      <c r="H190" s="18"/>
      <c r="J190" s="14"/>
      <c r="K190" s="222"/>
      <c r="L190" s="223"/>
      <c r="M190" s="224"/>
      <c r="O190" s="36" t="s">
        <v>268</v>
      </c>
      <c r="Z190" s="49"/>
      <c r="AH190"/>
      <c r="AI190"/>
    </row>
    <row r="191" spans="2:49" ht="13.5" customHeight="1" x14ac:dyDescent="0.25">
      <c r="G191" s="34" t="s">
        <v>233</v>
      </c>
      <c r="H191" s="18"/>
      <c r="J191" s="14"/>
      <c r="K191" s="222"/>
      <c r="L191" s="223"/>
      <c r="M191" s="224"/>
      <c r="O191" s="36" t="s">
        <v>268</v>
      </c>
      <c r="Z191" s="49"/>
      <c r="AH191"/>
      <c r="AI191"/>
    </row>
    <row r="192" spans="2:49" ht="13.5" customHeight="1" x14ac:dyDescent="0.25">
      <c r="G192" s="34" t="s">
        <v>234</v>
      </c>
      <c r="H192" s="18"/>
      <c r="J192" s="14"/>
      <c r="K192" s="222"/>
      <c r="L192" s="223"/>
      <c r="M192" s="224"/>
      <c r="O192" s="36" t="s">
        <v>268</v>
      </c>
      <c r="Z192" s="49"/>
      <c r="AH192"/>
      <c r="AI192"/>
    </row>
    <row r="193" spans="2:35" ht="13.5" customHeight="1" x14ac:dyDescent="0.25">
      <c r="G193" s="34" t="s">
        <v>235</v>
      </c>
      <c r="H193" s="18"/>
      <c r="J193" s="14"/>
      <c r="K193" s="222"/>
      <c r="L193" s="223"/>
      <c r="M193" s="224"/>
      <c r="O193" s="36" t="s">
        <v>268</v>
      </c>
      <c r="Z193" s="49"/>
      <c r="AH193"/>
      <c r="AI193"/>
    </row>
    <row r="194" spans="2:35" ht="13.5" customHeight="1" x14ac:dyDescent="0.25">
      <c r="G194" s="34" t="s">
        <v>236</v>
      </c>
      <c r="H194" s="18"/>
      <c r="J194" s="14"/>
      <c r="K194" s="222"/>
      <c r="L194" s="223"/>
      <c r="M194" s="224"/>
      <c r="O194" s="36" t="s">
        <v>268</v>
      </c>
      <c r="Z194" s="49"/>
      <c r="AH194"/>
      <c r="AI194"/>
    </row>
    <row r="195" spans="2:35" ht="13.5" customHeight="1" thickBot="1" x14ac:dyDescent="0.3">
      <c r="G195" s="34" t="s">
        <v>237</v>
      </c>
      <c r="H195" s="18"/>
      <c r="J195" s="14"/>
      <c r="K195" s="225"/>
      <c r="L195" s="226"/>
      <c r="M195" s="227"/>
      <c r="O195" s="36" t="s">
        <v>268</v>
      </c>
      <c r="Z195" s="49"/>
      <c r="AH195"/>
      <c r="AI195"/>
    </row>
    <row r="196" spans="2:35" ht="13.5" customHeight="1" x14ac:dyDescent="0.25">
      <c r="G196" s="32"/>
      <c r="H196" s="13"/>
      <c r="J196" s="14"/>
      <c r="K196" s="43"/>
      <c r="L196" s="43"/>
      <c r="M196" s="43"/>
      <c r="O196" s="36"/>
    </row>
    <row r="197" spans="2:35" ht="13.5" customHeight="1" x14ac:dyDescent="0.25">
      <c r="G197" s="234" t="s">
        <v>80</v>
      </c>
      <c r="H197" s="234"/>
      <c r="I197" s="234"/>
      <c r="O197" s="38"/>
    </row>
    <row r="198" spans="2:35" ht="13.5" customHeight="1" x14ac:dyDescent="0.25">
      <c r="G198" s="179" t="s">
        <v>238</v>
      </c>
      <c r="H198" s="180"/>
      <c r="I198" s="179" t="s">
        <v>239</v>
      </c>
      <c r="J198" s="8"/>
      <c r="K198" s="10"/>
      <c r="L198" s="10"/>
      <c r="M198" s="10"/>
      <c r="O198" s="38"/>
    </row>
    <row r="199" spans="2:35" ht="13.5" customHeight="1" x14ac:dyDescent="0.25">
      <c r="B199" s="27" t="s">
        <v>10</v>
      </c>
      <c r="C199" s="7">
        <v>4</v>
      </c>
      <c r="D199" s="68" t="s">
        <v>16</v>
      </c>
      <c r="E199" s="67" t="s">
        <v>157</v>
      </c>
      <c r="G199" s="65">
        <f>K180</f>
        <v>0</v>
      </c>
      <c r="H199" s="33" t="s">
        <v>48</v>
      </c>
      <c r="I199" s="65">
        <f>K183</f>
        <v>0</v>
      </c>
      <c r="J199" s="37">
        <f>G199</f>
        <v>0</v>
      </c>
      <c r="K199" s="16"/>
      <c r="L199" s="7" t="s">
        <v>5</v>
      </c>
      <c r="M199" s="17"/>
      <c r="O199" s="36" t="s">
        <v>28</v>
      </c>
    </row>
    <row r="200" spans="2:35" ht="13.5" customHeight="1" x14ac:dyDescent="0.25">
      <c r="G200" s="179" t="s">
        <v>240</v>
      </c>
      <c r="H200" s="179"/>
      <c r="I200" s="179" t="s">
        <v>241</v>
      </c>
      <c r="J200" s="37">
        <f>I199</f>
        <v>0</v>
      </c>
      <c r="K200" s="8"/>
      <c r="L200" s="9"/>
      <c r="M200" s="8"/>
      <c r="O200" s="38"/>
    </row>
    <row r="201" spans="2:35" ht="13.5" customHeight="1" x14ac:dyDescent="0.25">
      <c r="B201" s="27" t="s">
        <v>10</v>
      </c>
      <c r="C201" s="7">
        <v>4</v>
      </c>
      <c r="D201" s="68" t="s">
        <v>16</v>
      </c>
      <c r="E201" s="67" t="s">
        <v>162</v>
      </c>
      <c r="G201" s="65">
        <f>K182</f>
        <v>0</v>
      </c>
      <c r="H201" s="33" t="s">
        <v>49</v>
      </c>
      <c r="I201" s="65">
        <f>K185</f>
        <v>0</v>
      </c>
      <c r="J201" s="37">
        <f>G201</f>
        <v>0</v>
      </c>
      <c r="K201" s="16"/>
      <c r="L201" s="7" t="s">
        <v>5</v>
      </c>
      <c r="M201" s="17"/>
      <c r="O201" s="36" t="s">
        <v>28</v>
      </c>
    </row>
    <row r="202" spans="2:35" ht="13.5" customHeight="1" x14ac:dyDescent="0.25">
      <c r="G202" s="179" t="s">
        <v>242</v>
      </c>
      <c r="H202" s="179"/>
      <c r="I202" s="179" t="s">
        <v>243</v>
      </c>
      <c r="J202" s="37">
        <f>I201</f>
        <v>0</v>
      </c>
      <c r="K202" s="8"/>
      <c r="L202" s="9"/>
      <c r="M202" s="8"/>
      <c r="O202" s="38"/>
    </row>
    <row r="203" spans="2:35" ht="13.5" customHeight="1" x14ac:dyDescent="0.25">
      <c r="B203" s="27" t="s">
        <v>11</v>
      </c>
      <c r="C203" s="7">
        <v>5</v>
      </c>
      <c r="D203" s="68" t="s">
        <v>16</v>
      </c>
      <c r="E203" s="67" t="s">
        <v>160</v>
      </c>
      <c r="G203" s="65">
        <f>K181</f>
        <v>0</v>
      </c>
      <c r="H203" s="33" t="s">
        <v>50</v>
      </c>
      <c r="I203" s="65">
        <f>K184</f>
        <v>0</v>
      </c>
      <c r="J203" s="37">
        <f>G203</f>
        <v>0</v>
      </c>
      <c r="K203" s="16"/>
      <c r="L203" s="7" t="s">
        <v>5</v>
      </c>
      <c r="M203" s="17"/>
      <c r="O203" s="36" t="s">
        <v>28</v>
      </c>
    </row>
    <row r="204" spans="2:35" ht="13.5" customHeight="1" x14ac:dyDescent="0.25">
      <c r="G204" s="179" t="s">
        <v>244</v>
      </c>
      <c r="H204" s="179"/>
      <c r="I204" s="179" t="s">
        <v>245</v>
      </c>
      <c r="J204" s="37">
        <f>I203</f>
        <v>0</v>
      </c>
      <c r="K204" s="8"/>
      <c r="L204" s="9"/>
      <c r="M204" s="8"/>
      <c r="O204" s="38"/>
    </row>
    <row r="205" spans="2:35" ht="13.5" customHeight="1" x14ac:dyDescent="0.25">
      <c r="B205" s="27" t="s">
        <v>12</v>
      </c>
      <c r="C205" s="7">
        <v>6</v>
      </c>
      <c r="D205" s="68" t="s">
        <v>16</v>
      </c>
      <c r="E205" s="132" t="s">
        <v>159</v>
      </c>
      <c r="G205" s="65">
        <f>K186</f>
        <v>0</v>
      </c>
      <c r="H205" s="33" t="s">
        <v>51</v>
      </c>
      <c r="I205" s="65">
        <f>K187</f>
        <v>0</v>
      </c>
      <c r="J205" s="37">
        <f>G205</f>
        <v>0</v>
      </c>
      <c r="K205" s="16"/>
      <c r="L205" s="7" t="s">
        <v>5</v>
      </c>
      <c r="M205" s="17"/>
      <c r="O205" s="36" t="s">
        <v>28</v>
      </c>
    </row>
    <row r="206" spans="2:35" ht="13.5" customHeight="1" x14ac:dyDescent="0.25">
      <c r="G206" s="179" t="s">
        <v>246</v>
      </c>
      <c r="H206" s="180"/>
      <c r="I206" s="179" t="s">
        <v>247</v>
      </c>
      <c r="J206" s="37">
        <f>I205</f>
        <v>0</v>
      </c>
      <c r="O206" s="38"/>
    </row>
    <row r="207" spans="2:35" ht="13.5" customHeight="1" x14ac:dyDescent="0.25">
      <c r="B207" s="27" t="s">
        <v>12</v>
      </c>
      <c r="C207" s="7">
        <v>6</v>
      </c>
      <c r="D207" s="68" t="s">
        <v>16</v>
      </c>
      <c r="E207" s="67" t="s">
        <v>43</v>
      </c>
      <c r="G207" s="65">
        <f>K191</f>
        <v>0</v>
      </c>
      <c r="H207" s="33" t="s">
        <v>52</v>
      </c>
      <c r="I207" s="65">
        <f>K190</f>
        <v>0</v>
      </c>
      <c r="J207" s="37">
        <f>G207</f>
        <v>0</v>
      </c>
      <c r="K207" s="16"/>
      <c r="L207" s="7" t="s">
        <v>5</v>
      </c>
      <c r="M207" s="17"/>
      <c r="O207" s="36" t="s">
        <v>28</v>
      </c>
    </row>
    <row r="208" spans="2:35" ht="13.5" customHeight="1" x14ac:dyDescent="0.25">
      <c r="G208" s="179" t="s">
        <v>248</v>
      </c>
      <c r="H208" s="179"/>
      <c r="I208" s="179" t="s">
        <v>249</v>
      </c>
      <c r="J208" s="37">
        <f>I207</f>
        <v>0</v>
      </c>
      <c r="K208" s="8"/>
      <c r="L208" s="9"/>
      <c r="M208" s="8"/>
      <c r="O208" s="38"/>
    </row>
    <row r="209" spans="2:17" ht="13.5" customHeight="1" x14ac:dyDescent="0.25">
      <c r="B209" s="27" t="s">
        <v>8</v>
      </c>
      <c r="C209" s="7">
        <v>7</v>
      </c>
      <c r="D209" s="68" t="s">
        <v>16</v>
      </c>
      <c r="E209" s="132" t="s">
        <v>159</v>
      </c>
      <c r="G209" s="65">
        <f>K189</f>
        <v>0</v>
      </c>
      <c r="H209" s="33" t="s">
        <v>53</v>
      </c>
      <c r="I209" s="65">
        <f>K188</f>
        <v>0</v>
      </c>
      <c r="J209" s="37">
        <f>G209</f>
        <v>0</v>
      </c>
      <c r="K209" s="16"/>
      <c r="L209" s="7" t="s">
        <v>5</v>
      </c>
      <c r="M209" s="17"/>
      <c r="O209" s="36" t="s">
        <v>28</v>
      </c>
    </row>
    <row r="210" spans="2:17" ht="13.5" customHeight="1" x14ac:dyDescent="0.25">
      <c r="G210" s="179" t="s">
        <v>250</v>
      </c>
      <c r="H210" s="179"/>
      <c r="I210" s="179" t="s">
        <v>251</v>
      </c>
      <c r="J210" s="37">
        <f>I209</f>
        <v>0</v>
      </c>
      <c r="K210" s="8"/>
      <c r="L210" s="9"/>
      <c r="M210" s="8"/>
      <c r="O210" s="38"/>
    </row>
    <row r="211" spans="2:17" ht="13.5" customHeight="1" x14ac:dyDescent="0.25">
      <c r="B211" s="27" t="s">
        <v>8</v>
      </c>
      <c r="C211" s="7">
        <v>7</v>
      </c>
      <c r="D211" s="68" t="s">
        <v>16</v>
      </c>
      <c r="E211" s="67" t="s">
        <v>37</v>
      </c>
      <c r="G211" s="65">
        <f>K194</f>
        <v>0</v>
      </c>
      <c r="H211" s="33" t="s">
        <v>54</v>
      </c>
      <c r="I211" s="65">
        <f>K193</f>
        <v>0</v>
      </c>
      <c r="J211" s="37">
        <f>G211</f>
        <v>0</v>
      </c>
      <c r="K211" s="16"/>
      <c r="L211" s="7" t="s">
        <v>5</v>
      </c>
      <c r="M211" s="17"/>
      <c r="O211" s="36" t="s">
        <v>28</v>
      </c>
    </row>
    <row r="212" spans="2:17" ht="13.5" customHeight="1" x14ac:dyDescent="0.25">
      <c r="G212" s="179" t="s">
        <v>252</v>
      </c>
      <c r="H212" s="179"/>
      <c r="I212" s="179" t="s">
        <v>253</v>
      </c>
      <c r="J212" s="37">
        <f>I211</f>
        <v>0</v>
      </c>
      <c r="K212" s="8"/>
      <c r="L212" s="9"/>
      <c r="M212" s="8"/>
      <c r="O212" s="38"/>
    </row>
    <row r="213" spans="2:17" ht="13.5" customHeight="1" x14ac:dyDescent="0.25">
      <c r="B213" s="27" t="s">
        <v>8</v>
      </c>
      <c r="C213" s="7">
        <v>7</v>
      </c>
      <c r="D213" s="68" t="s">
        <v>16</v>
      </c>
      <c r="E213" s="67" t="s">
        <v>160</v>
      </c>
      <c r="G213" s="65">
        <f>K192</f>
        <v>0</v>
      </c>
      <c r="H213" s="33" t="s">
        <v>55</v>
      </c>
      <c r="I213" s="65">
        <f>K195</f>
        <v>0</v>
      </c>
      <c r="J213" s="37">
        <f>G213</f>
        <v>0</v>
      </c>
      <c r="K213" s="16"/>
      <c r="L213" s="7" t="s">
        <v>5</v>
      </c>
      <c r="M213" s="17"/>
      <c r="O213" s="36" t="s">
        <v>28</v>
      </c>
    </row>
    <row r="214" spans="2:17" ht="13.5" customHeight="1" x14ac:dyDescent="0.25">
      <c r="J214" s="21">
        <f>I213</f>
        <v>0</v>
      </c>
      <c r="O214" s="38"/>
    </row>
    <row r="215" spans="2:17" ht="13.5" customHeight="1" thickBot="1" x14ac:dyDescent="0.3">
      <c r="G215" s="64" t="s">
        <v>68</v>
      </c>
      <c r="H215" s="8"/>
      <c r="I215" s="5"/>
      <c r="J215" s="5"/>
      <c r="K215" s="9"/>
      <c r="L215" s="9"/>
      <c r="M215" s="9"/>
      <c r="O215" s="36"/>
      <c r="P215" s="22"/>
    </row>
    <row r="216" spans="2:17" ht="13.5" customHeight="1" x14ac:dyDescent="0.25">
      <c r="G216" s="34" t="s">
        <v>56</v>
      </c>
      <c r="H216" s="18"/>
      <c r="J216" s="14"/>
      <c r="K216" s="228"/>
      <c r="L216" s="229"/>
      <c r="M216" s="230"/>
      <c r="O216" s="36" t="s">
        <v>28</v>
      </c>
      <c r="P216" s="23"/>
      <c r="Q216" s="44"/>
    </row>
    <row r="217" spans="2:17" ht="13.5" customHeight="1" x14ac:dyDescent="0.25">
      <c r="G217" s="34" t="s">
        <v>57</v>
      </c>
      <c r="H217" s="18"/>
      <c r="J217" s="14"/>
      <c r="K217" s="222"/>
      <c r="L217" s="223"/>
      <c r="M217" s="224"/>
      <c r="O217" s="36" t="s">
        <v>28</v>
      </c>
      <c r="P217" s="24"/>
      <c r="Q217" s="45"/>
    </row>
    <row r="218" spans="2:17" ht="13.5" customHeight="1" x14ac:dyDescent="0.25">
      <c r="G218" s="34" t="s">
        <v>58</v>
      </c>
      <c r="H218" s="18"/>
      <c r="J218" s="14"/>
      <c r="K218" s="222"/>
      <c r="L218" s="223"/>
      <c r="M218" s="224"/>
      <c r="O218" s="36" t="s">
        <v>28</v>
      </c>
      <c r="P218" s="22"/>
    </row>
    <row r="219" spans="2:17" ht="13.5" customHeight="1" x14ac:dyDescent="0.25">
      <c r="G219" s="34" t="s">
        <v>59</v>
      </c>
      <c r="H219" s="18"/>
      <c r="J219" s="14"/>
      <c r="K219" s="222"/>
      <c r="L219" s="223"/>
      <c r="M219" s="224"/>
      <c r="O219" s="36" t="s">
        <v>28</v>
      </c>
      <c r="P219" s="22"/>
    </row>
    <row r="220" spans="2:17" ht="13.5" customHeight="1" x14ac:dyDescent="0.25">
      <c r="G220" s="34" t="s">
        <v>60</v>
      </c>
      <c r="H220" s="18"/>
      <c r="J220" s="14"/>
      <c r="K220" s="222"/>
      <c r="L220" s="223"/>
      <c r="M220" s="224"/>
      <c r="O220" s="36" t="s">
        <v>28</v>
      </c>
      <c r="P220" s="23"/>
      <c r="Q220" s="44"/>
    </row>
    <row r="221" spans="2:17" ht="13.5" customHeight="1" x14ac:dyDescent="0.25">
      <c r="G221" s="34" t="s">
        <v>61</v>
      </c>
      <c r="H221" s="18"/>
      <c r="J221" s="14"/>
      <c r="K221" s="222"/>
      <c r="L221" s="223"/>
      <c r="M221" s="224"/>
      <c r="O221" s="36" t="s">
        <v>28</v>
      </c>
      <c r="P221" s="24"/>
      <c r="Q221" s="45"/>
    </row>
    <row r="222" spans="2:17" ht="13.5" customHeight="1" x14ac:dyDescent="0.25">
      <c r="G222" s="34" t="s">
        <v>62</v>
      </c>
      <c r="H222" s="18"/>
      <c r="J222" s="14"/>
      <c r="K222" s="222"/>
      <c r="L222" s="223"/>
      <c r="M222" s="224"/>
      <c r="O222" s="36" t="s">
        <v>28</v>
      </c>
      <c r="P222" s="22"/>
    </row>
    <row r="223" spans="2:17" ht="13.5" customHeight="1" thickBot="1" x14ac:dyDescent="0.3">
      <c r="G223" s="34" t="s">
        <v>63</v>
      </c>
      <c r="H223" s="18"/>
      <c r="J223" s="14"/>
      <c r="K223" s="225"/>
      <c r="L223" s="226"/>
      <c r="M223" s="227"/>
      <c r="O223" s="36" t="s">
        <v>28</v>
      </c>
      <c r="P223" s="22"/>
    </row>
    <row r="224" spans="2:17" ht="13.5" customHeight="1" x14ac:dyDescent="0.25">
      <c r="O224" s="38"/>
      <c r="P224" s="21"/>
    </row>
    <row r="225" spans="2:17" ht="13.5" customHeight="1" x14ac:dyDescent="0.25">
      <c r="G225" s="234" t="s">
        <v>13</v>
      </c>
      <c r="H225" s="234"/>
      <c r="I225" s="234"/>
      <c r="O225" s="38"/>
    </row>
    <row r="226" spans="2:17" ht="13.5" customHeight="1" x14ac:dyDescent="0.25">
      <c r="G226" s="35" t="s">
        <v>49</v>
      </c>
      <c r="H226" s="5"/>
      <c r="I226" s="35" t="s">
        <v>48</v>
      </c>
      <c r="O226" s="38"/>
    </row>
    <row r="227" spans="2:17" ht="13.5" customHeight="1" x14ac:dyDescent="0.25">
      <c r="B227" s="27" t="s">
        <v>7</v>
      </c>
      <c r="C227" s="7">
        <v>9</v>
      </c>
      <c r="D227" s="68" t="s">
        <v>16</v>
      </c>
      <c r="E227" s="67" t="s">
        <v>160</v>
      </c>
      <c r="G227" s="65">
        <f>K217</f>
        <v>0</v>
      </c>
      <c r="H227" s="33" t="s">
        <v>64</v>
      </c>
      <c r="I227" s="65">
        <f>K216</f>
        <v>0</v>
      </c>
      <c r="J227" s="37">
        <f>G227</f>
        <v>0</v>
      </c>
      <c r="K227" s="16"/>
      <c r="L227" s="7" t="s">
        <v>5</v>
      </c>
      <c r="M227" s="17"/>
      <c r="O227" s="36" t="s">
        <v>28</v>
      </c>
    </row>
    <row r="228" spans="2:17" ht="13.5" customHeight="1" x14ac:dyDescent="0.25">
      <c r="G228" s="35" t="s">
        <v>52</v>
      </c>
      <c r="H228" s="5"/>
      <c r="I228" s="35" t="s">
        <v>53</v>
      </c>
      <c r="J228" s="37">
        <f>I227</f>
        <v>0</v>
      </c>
      <c r="K228" s="8"/>
      <c r="L228" s="9"/>
      <c r="M228" s="8"/>
      <c r="O228" s="38"/>
    </row>
    <row r="229" spans="2:17" ht="13.5" customHeight="1" x14ac:dyDescent="0.25">
      <c r="B229" s="27" t="s">
        <v>4</v>
      </c>
      <c r="C229" s="7">
        <v>10</v>
      </c>
      <c r="D229" s="68" t="s">
        <v>16</v>
      </c>
      <c r="E229" s="67" t="s">
        <v>43</v>
      </c>
      <c r="G229" s="65">
        <f>K220</f>
        <v>0</v>
      </c>
      <c r="H229" s="33" t="s">
        <v>65</v>
      </c>
      <c r="I229" s="65">
        <f>K221</f>
        <v>0</v>
      </c>
      <c r="J229" s="37">
        <f>G229</f>
        <v>0</v>
      </c>
      <c r="K229" s="16"/>
      <c r="L229" s="7" t="s">
        <v>5</v>
      </c>
      <c r="M229" s="17"/>
      <c r="O229" s="36" t="s">
        <v>28</v>
      </c>
    </row>
    <row r="230" spans="2:17" ht="13.5" customHeight="1" x14ac:dyDescent="0.25">
      <c r="G230" s="35" t="s">
        <v>50</v>
      </c>
      <c r="H230" s="8"/>
      <c r="I230" s="35" t="s">
        <v>51</v>
      </c>
      <c r="J230" s="37">
        <f>I229</f>
        <v>0</v>
      </c>
      <c r="K230" s="8"/>
      <c r="L230" s="9"/>
      <c r="M230" s="8"/>
      <c r="O230" s="38"/>
    </row>
    <row r="231" spans="2:17" ht="13.5" customHeight="1" x14ac:dyDescent="0.25">
      <c r="B231" s="27" t="s">
        <v>10</v>
      </c>
      <c r="C231" s="7">
        <v>11</v>
      </c>
      <c r="D231" s="68" t="s">
        <v>16</v>
      </c>
      <c r="E231" s="67" t="s">
        <v>162</v>
      </c>
      <c r="G231" s="65">
        <f>K218</f>
        <v>0</v>
      </c>
      <c r="H231" s="33" t="s">
        <v>66</v>
      </c>
      <c r="I231" s="65">
        <f>K219</f>
        <v>0</v>
      </c>
      <c r="J231" s="37">
        <f>G231</f>
        <v>0</v>
      </c>
      <c r="K231" s="16"/>
      <c r="L231" s="7" t="s">
        <v>5</v>
      </c>
      <c r="M231" s="17"/>
      <c r="O231" s="36" t="s">
        <v>28</v>
      </c>
    </row>
    <row r="232" spans="2:17" ht="13.5" customHeight="1" x14ac:dyDescent="0.25">
      <c r="G232" s="35" t="s">
        <v>54</v>
      </c>
      <c r="H232" s="8"/>
      <c r="I232" s="35" t="s">
        <v>55</v>
      </c>
      <c r="J232" s="37">
        <f>I231</f>
        <v>0</v>
      </c>
      <c r="K232" s="8"/>
      <c r="L232" s="9"/>
      <c r="M232" s="8"/>
      <c r="O232" s="38"/>
    </row>
    <row r="233" spans="2:17" ht="13.5" customHeight="1" x14ac:dyDescent="0.25">
      <c r="B233" s="27" t="s">
        <v>11</v>
      </c>
      <c r="C233" s="7">
        <v>12</v>
      </c>
      <c r="D233" s="68" t="s">
        <v>16</v>
      </c>
      <c r="E233" s="132" t="s">
        <v>122</v>
      </c>
      <c r="G233" s="65">
        <f>K222</f>
        <v>0</v>
      </c>
      <c r="H233" s="33" t="s">
        <v>67</v>
      </c>
      <c r="I233" s="65">
        <f>K223</f>
        <v>0</v>
      </c>
      <c r="J233" s="37">
        <f>G233</f>
        <v>0</v>
      </c>
      <c r="K233" s="16"/>
      <c r="L233" s="7" t="s">
        <v>5</v>
      </c>
      <c r="M233" s="17"/>
      <c r="O233" s="36" t="s">
        <v>28</v>
      </c>
    </row>
    <row r="234" spans="2:17" ht="13.5" customHeight="1" x14ac:dyDescent="0.25">
      <c r="J234" s="37">
        <f>I233</f>
        <v>0</v>
      </c>
      <c r="O234" s="38"/>
    </row>
    <row r="235" spans="2:17" ht="13.5" customHeight="1" thickBot="1" x14ac:dyDescent="0.3">
      <c r="G235" s="64" t="s">
        <v>69</v>
      </c>
      <c r="H235" s="8"/>
      <c r="I235" s="5"/>
      <c r="J235" s="5"/>
      <c r="K235" s="9"/>
      <c r="L235" s="9"/>
      <c r="M235" s="9"/>
      <c r="O235" s="38"/>
      <c r="P235" s="22"/>
    </row>
    <row r="236" spans="2:17" ht="13.5" customHeight="1" x14ac:dyDescent="0.25">
      <c r="G236" s="34" t="s">
        <v>73</v>
      </c>
      <c r="H236" s="18"/>
      <c r="J236" s="14"/>
      <c r="K236" s="228"/>
      <c r="L236" s="229"/>
      <c r="M236" s="230"/>
      <c r="O236" s="36" t="s">
        <v>79</v>
      </c>
      <c r="P236" s="23"/>
      <c r="Q236" s="44"/>
    </row>
    <row r="237" spans="2:17" ht="13.5" customHeight="1" x14ac:dyDescent="0.25">
      <c r="G237" s="34" t="s">
        <v>74</v>
      </c>
      <c r="H237" s="18"/>
      <c r="J237" s="14"/>
      <c r="K237" s="222"/>
      <c r="L237" s="223"/>
      <c r="M237" s="224"/>
      <c r="O237" s="36" t="s">
        <v>79</v>
      </c>
      <c r="P237" s="24"/>
      <c r="Q237" s="45"/>
    </row>
    <row r="238" spans="2:17" ht="13.5" customHeight="1" x14ac:dyDescent="0.25">
      <c r="G238" s="34" t="s">
        <v>75</v>
      </c>
      <c r="H238" s="18"/>
      <c r="J238" s="14"/>
      <c r="K238" s="222"/>
      <c r="L238" s="223"/>
      <c r="M238" s="224"/>
      <c r="O238" s="36" t="s">
        <v>79</v>
      </c>
      <c r="P238" s="22"/>
    </row>
    <row r="239" spans="2:17" ht="13.5" customHeight="1" thickBot="1" x14ac:dyDescent="0.3">
      <c r="G239" s="34" t="s">
        <v>76</v>
      </c>
      <c r="H239" s="18"/>
      <c r="J239" s="14"/>
      <c r="K239" s="225"/>
      <c r="L239" s="226"/>
      <c r="M239" s="227"/>
      <c r="O239" s="36" t="s">
        <v>79</v>
      </c>
      <c r="P239" s="22"/>
    </row>
    <row r="240" spans="2:17" ht="13.5" customHeight="1" x14ac:dyDescent="0.25">
      <c r="G240" s="36"/>
      <c r="H240" s="18"/>
      <c r="I240" s="14"/>
      <c r="J240" s="14"/>
      <c r="K240" s="25"/>
      <c r="L240" s="25"/>
      <c r="M240" s="25"/>
      <c r="O240" s="38"/>
      <c r="P240" s="22"/>
    </row>
    <row r="241" spans="2:50" ht="13.5" customHeight="1" x14ac:dyDescent="0.25">
      <c r="G241" s="234" t="s">
        <v>29</v>
      </c>
      <c r="H241" s="234"/>
      <c r="I241" s="234"/>
      <c r="J241" s="14"/>
      <c r="K241" s="25"/>
      <c r="L241" s="25"/>
      <c r="M241" s="25"/>
      <c r="O241" s="38"/>
      <c r="P241" s="22"/>
    </row>
    <row r="242" spans="2:50" ht="13.5" customHeight="1" x14ac:dyDescent="0.25">
      <c r="G242" s="35" t="s">
        <v>64</v>
      </c>
      <c r="H242" s="5"/>
      <c r="I242" s="35" t="s">
        <v>65</v>
      </c>
      <c r="O242" s="38"/>
      <c r="P242" s="22"/>
    </row>
    <row r="243" spans="2:50" ht="13.5" customHeight="1" x14ac:dyDescent="0.25">
      <c r="B243" s="27" t="s">
        <v>8</v>
      </c>
      <c r="C243" s="7">
        <v>14</v>
      </c>
      <c r="D243" s="68" t="s">
        <v>16</v>
      </c>
      <c r="E243" s="67" t="s">
        <v>43</v>
      </c>
      <c r="G243" s="65">
        <f>K236</f>
        <v>0</v>
      </c>
      <c r="H243" s="33" t="s">
        <v>71</v>
      </c>
      <c r="I243" s="65">
        <f>K237</f>
        <v>0</v>
      </c>
      <c r="J243" s="37">
        <f>G243</f>
        <v>0</v>
      </c>
      <c r="K243" s="16"/>
      <c r="L243" s="7" t="s">
        <v>5</v>
      </c>
      <c r="M243" s="17"/>
      <c r="O243" s="36" t="s">
        <v>28</v>
      </c>
    </row>
    <row r="244" spans="2:50" ht="13.5" customHeight="1" x14ac:dyDescent="0.25">
      <c r="G244" s="35" t="s">
        <v>66</v>
      </c>
      <c r="H244" s="5"/>
      <c r="I244" s="35" t="s">
        <v>67</v>
      </c>
      <c r="J244" s="37">
        <f>I243</f>
        <v>0</v>
      </c>
      <c r="K244" s="8"/>
      <c r="L244" s="9"/>
      <c r="M244" s="8"/>
      <c r="O244" s="38"/>
    </row>
    <row r="245" spans="2:50" ht="13.5" customHeight="1" x14ac:dyDescent="0.25">
      <c r="B245" s="27" t="s">
        <v>6</v>
      </c>
      <c r="C245" s="7">
        <v>15</v>
      </c>
      <c r="D245" s="68" t="s">
        <v>16</v>
      </c>
      <c r="E245" s="67" t="s">
        <v>43</v>
      </c>
      <c r="G245" s="65">
        <f>K238</f>
        <v>0</v>
      </c>
      <c r="H245" s="33" t="s">
        <v>72</v>
      </c>
      <c r="I245" s="65">
        <f>K239</f>
        <v>0</v>
      </c>
      <c r="J245" s="37">
        <f>G245</f>
        <v>0</v>
      </c>
      <c r="K245" s="16"/>
      <c r="L245" s="7" t="s">
        <v>5</v>
      </c>
      <c r="M245" s="17"/>
      <c r="O245" s="36" t="s">
        <v>28</v>
      </c>
    </row>
    <row r="246" spans="2:50" ht="13.5" customHeight="1" x14ac:dyDescent="0.25">
      <c r="J246" s="37">
        <f>I245</f>
        <v>0</v>
      </c>
      <c r="O246" s="38"/>
    </row>
    <row r="247" spans="2:50" ht="13.5" customHeight="1" thickBot="1" x14ac:dyDescent="0.3">
      <c r="G247" s="64" t="s">
        <v>70</v>
      </c>
      <c r="H247" s="5"/>
      <c r="I247" s="5"/>
      <c r="J247" s="5"/>
      <c r="K247" s="9"/>
      <c r="L247" s="9"/>
      <c r="M247" s="9"/>
      <c r="O247" s="38"/>
      <c r="P247" s="26"/>
    </row>
    <row r="248" spans="2:50" ht="13.5" customHeight="1" x14ac:dyDescent="0.25">
      <c r="G248" s="34" t="s">
        <v>77</v>
      </c>
      <c r="H248" s="13"/>
      <c r="J248" s="14"/>
      <c r="K248" s="228"/>
      <c r="L248" s="229"/>
      <c r="M248" s="230"/>
      <c r="O248" s="36" t="s">
        <v>30</v>
      </c>
      <c r="P248" s="26"/>
    </row>
    <row r="249" spans="2:50" ht="13.5" customHeight="1" thickBot="1" x14ac:dyDescent="0.3">
      <c r="G249" s="34" t="s">
        <v>78</v>
      </c>
      <c r="H249" s="13"/>
      <c r="J249" s="14"/>
      <c r="K249" s="225"/>
      <c r="L249" s="226"/>
      <c r="M249" s="227"/>
      <c r="O249" s="36" t="s">
        <v>30</v>
      </c>
      <c r="P249" s="26"/>
    </row>
    <row r="250" spans="2:50" ht="13.5" customHeight="1" x14ac:dyDescent="0.25">
      <c r="G250" s="36"/>
      <c r="H250" s="13"/>
      <c r="I250" s="14"/>
      <c r="J250" s="14"/>
      <c r="K250" s="181"/>
      <c r="L250" s="181"/>
      <c r="M250" s="181"/>
      <c r="N250" s="181"/>
      <c r="O250" s="181"/>
      <c r="P250" s="181"/>
      <c r="Q250"/>
      <c r="R250" s="38"/>
      <c r="S250"/>
      <c r="W250" s="43"/>
      <c r="X250" s="43"/>
      <c r="Y250" s="43"/>
      <c r="Z250"/>
      <c r="AA250"/>
      <c r="AB250"/>
      <c r="AV250" s="43"/>
      <c r="AW250" s="43"/>
      <c r="AX250" s="43"/>
    </row>
    <row r="251" spans="2:50" ht="13.5" customHeight="1" x14ac:dyDescent="0.25">
      <c r="G251" s="234" t="s">
        <v>254</v>
      </c>
      <c r="H251" s="243"/>
      <c r="I251" s="243"/>
      <c r="J251" s="36"/>
      <c r="K251" s="10"/>
      <c r="L251" s="10"/>
      <c r="M251" s="10"/>
      <c r="N251" s="10"/>
      <c r="O251" s="10"/>
      <c r="P251" s="10"/>
      <c r="Q251"/>
      <c r="R251" s="38"/>
      <c r="S251"/>
      <c r="W251" s="43"/>
      <c r="X251" s="43"/>
      <c r="Y251" s="43"/>
      <c r="Z251"/>
      <c r="AA251"/>
      <c r="AB251"/>
      <c r="AV251" s="43"/>
      <c r="AW251" s="43"/>
      <c r="AX251" s="43"/>
    </row>
    <row r="252" spans="2:50" ht="13.5" customHeight="1" x14ac:dyDescent="0.25">
      <c r="B252" s="27" t="s">
        <v>10</v>
      </c>
      <c r="C252" s="75">
        <v>18</v>
      </c>
      <c r="D252" s="68" t="s">
        <v>16</v>
      </c>
      <c r="E252" s="67" t="s">
        <v>162</v>
      </c>
      <c r="G252" s="65">
        <f>IF(K248=G243,I243,G243)</f>
        <v>0</v>
      </c>
      <c r="H252" s="19"/>
      <c r="I252" s="65">
        <f>IF(G245=K249,I245,G245)</f>
        <v>0</v>
      </c>
      <c r="J252" s="14"/>
      <c r="K252" s="16"/>
      <c r="L252" s="7" t="s">
        <v>5</v>
      </c>
      <c r="M252" s="17"/>
      <c r="N252" s="181"/>
      <c r="O252" s="36" t="s">
        <v>28</v>
      </c>
      <c r="P252" s="181"/>
      <c r="Q252"/>
      <c r="S252"/>
      <c r="W252" s="43"/>
      <c r="X252" s="43"/>
      <c r="Y252" s="43"/>
      <c r="Z252"/>
      <c r="AA252"/>
      <c r="AB252"/>
      <c r="AV252" s="43"/>
      <c r="AW252" s="43"/>
      <c r="AX252" s="43"/>
    </row>
    <row r="253" spans="2:50" ht="13.5" customHeight="1" x14ac:dyDescent="0.25">
      <c r="G253" s="36"/>
      <c r="H253" s="13"/>
      <c r="I253" s="14"/>
      <c r="J253" s="14"/>
      <c r="K253" s="181"/>
      <c r="L253" s="181"/>
      <c r="M253" s="181"/>
      <c r="N253" s="181"/>
      <c r="O253" s="181"/>
      <c r="P253" s="181"/>
      <c r="Q253"/>
      <c r="R253" s="38"/>
      <c r="S253"/>
      <c r="W253" s="43"/>
      <c r="X253" s="43"/>
      <c r="Y253" s="43"/>
      <c r="Z253"/>
      <c r="AA253"/>
      <c r="AB253"/>
      <c r="AV253" s="43"/>
      <c r="AW253" s="43"/>
      <c r="AX253" s="43"/>
    </row>
    <row r="254" spans="2:50" ht="13.5" customHeight="1" x14ac:dyDescent="0.25">
      <c r="G254" s="234" t="s">
        <v>14</v>
      </c>
      <c r="H254" s="234"/>
      <c r="I254" s="234"/>
      <c r="J254" s="8"/>
      <c r="K254" s="10"/>
      <c r="L254" s="10"/>
      <c r="M254" s="10"/>
      <c r="O254" s="38"/>
    </row>
    <row r="255" spans="2:50" ht="13.5" customHeight="1" x14ac:dyDescent="0.25">
      <c r="B255" s="6" t="s">
        <v>11</v>
      </c>
      <c r="C255" s="7">
        <v>19</v>
      </c>
      <c r="D255" s="66" t="s">
        <v>16</v>
      </c>
      <c r="E255" s="67" t="s">
        <v>43</v>
      </c>
      <c r="G255" s="65">
        <f>K248</f>
        <v>0</v>
      </c>
      <c r="H255" s="19"/>
      <c r="I255" s="65">
        <f>K249</f>
        <v>0</v>
      </c>
      <c r="J255" s="37">
        <f>G255</f>
        <v>0</v>
      </c>
      <c r="K255" s="16"/>
      <c r="L255" s="7" t="s">
        <v>5</v>
      </c>
      <c r="M255" s="17"/>
      <c r="O255" s="36" t="s">
        <v>28</v>
      </c>
    </row>
    <row r="256" spans="2:50" ht="13.5" customHeight="1" x14ac:dyDescent="0.25">
      <c r="G256" s="8"/>
      <c r="H256" s="5"/>
      <c r="I256" s="5"/>
      <c r="J256" s="37">
        <f>I255</f>
        <v>0</v>
      </c>
      <c r="K256" s="9"/>
      <c r="L256" s="9"/>
      <c r="M256" s="9"/>
      <c r="O256" s="38"/>
    </row>
    <row r="257" spans="7:15" ht="13.5" customHeight="1" thickBot="1" x14ac:dyDescent="0.3">
      <c r="H257" s="19"/>
      <c r="I257" s="19"/>
      <c r="J257" s="19"/>
      <c r="K257" s="9"/>
      <c r="L257" s="9"/>
      <c r="M257" s="9"/>
      <c r="O257" s="38"/>
    </row>
    <row r="258" spans="7:15" ht="13.5" customHeight="1" thickBot="1" x14ac:dyDescent="0.3">
      <c r="G258" s="19" t="s">
        <v>220</v>
      </c>
      <c r="H258" s="13"/>
      <c r="J258" s="14"/>
      <c r="K258" s="219"/>
      <c r="L258" s="220"/>
      <c r="M258" s="221"/>
      <c r="O258" s="36" t="s">
        <v>31</v>
      </c>
    </row>
    <row r="259" spans="7:15" x14ac:dyDescent="0.25">
      <c r="G259" s="5"/>
      <c r="H259" s="5"/>
      <c r="K259" s="5"/>
      <c r="L259" s="5"/>
      <c r="M259" s="5"/>
    </row>
    <row r="260" spans="7:15" x14ac:dyDescent="0.25">
      <c r="G260" s="5"/>
      <c r="H260" s="20"/>
      <c r="K260" s="5"/>
      <c r="L260" s="5"/>
      <c r="M260" s="5"/>
    </row>
    <row r="261" spans="7:15" x14ac:dyDescent="0.25">
      <c r="G261" s="5"/>
      <c r="H261" s="5"/>
      <c r="K261" s="5"/>
      <c r="L261" s="5"/>
      <c r="M261" s="5"/>
    </row>
    <row r="262" spans="7:15" x14ac:dyDescent="0.25">
      <c r="G262" s="5"/>
      <c r="H262" s="20"/>
      <c r="K262" s="5"/>
      <c r="L262" s="5"/>
      <c r="M262" s="5"/>
    </row>
    <row r="263" spans="7:15" x14ac:dyDescent="0.25">
      <c r="G263" s="5"/>
      <c r="H263" s="5"/>
      <c r="K263" s="5"/>
      <c r="L263" s="5"/>
      <c r="M263" s="5"/>
    </row>
    <row r="264" spans="7:15" x14ac:dyDescent="0.25">
      <c r="G264" s="5"/>
      <c r="H264" s="20"/>
      <c r="K264" s="5"/>
      <c r="L264" s="5"/>
      <c r="M264" s="5"/>
    </row>
    <row r="265" spans="7:15" x14ac:dyDescent="0.25">
      <c r="G265" s="5"/>
      <c r="H265" s="5"/>
      <c r="K265" s="5"/>
      <c r="L265" s="5"/>
      <c r="M265" s="5"/>
    </row>
    <row r="266" spans="7:15" x14ac:dyDescent="0.25">
      <c r="G266" s="5"/>
      <c r="H266" s="20"/>
      <c r="K266" s="5"/>
      <c r="L266" s="5"/>
      <c r="M266" s="5"/>
    </row>
    <row r="267" spans="7:15" x14ac:dyDescent="0.25">
      <c r="G267" s="5"/>
      <c r="H267" s="5"/>
      <c r="K267" s="5"/>
      <c r="L267" s="5"/>
      <c r="M267" s="5"/>
    </row>
    <row r="268" spans="7:15" x14ac:dyDescent="0.25">
      <c r="G268" s="5"/>
      <c r="H268" s="20"/>
      <c r="K268" s="5"/>
      <c r="L268" s="5"/>
      <c r="M268" s="5"/>
    </row>
    <row r="269" spans="7:15" x14ac:dyDescent="0.25">
      <c r="G269" s="5"/>
      <c r="H269" s="5"/>
      <c r="K269" s="5"/>
      <c r="L269" s="5"/>
      <c r="M269" s="5"/>
    </row>
    <row r="270" spans="7:15" x14ac:dyDescent="0.25">
      <c r="G270" s="5"/>
      <c r="H270" s="20"/>
      <c r="K270" s="5"/>
      <c r="L270" s="5"/>
      <c r="M270" s="5"/>
    </row>
    <row r="271" spans="7:15" x14ac:dyDescent="0.25">
      <c r="G271" s="5"/>
      <c r="H271" s="5"/>
      <c r="K271" s="5"/>
      <c r="L271" s="5"/>
      <c r="M271" s="5"/>
    </row>
    <row r="272" spans="7:15" x14ac:dyDescent="0.25">
      <c r="G272" s="5"/>
      <c r="H272" s="20"/>
      <c r="K272" s="5"/>
      <c r="L272" s="5"/>
      <c r="M272" s="5"/>
    </row>
    <row r="273" spans="7:13" x14ac:dyDescent="0.25">
      <c r="G273" s="5"/>
      <c r="H273" s="5"/>
      <c r="K273" s="5"/>
      <c r="L273" s="5"/>
      <c r="M273" s="5"/>
    </row>
    <row r="274" spans="7:13" x14ac:dyDescent="0.25">
      <c r="G274" s="5"/>
      <c r="H274" s="20"/>
      <c r="I274" s="5"/>
      <c r="J274" s="5"/>
      <c r="K274" s="5"/>
      <c r="L274" s="5"/>
      <c r="M274" s="5"/>
    </row>
    <row r="275" spans="7:13" x14ac:dyDescent="0.25">
      <c r="G275" s="5"/>
      <c r="H275" s="5"/>
      <c r="I275" s="5"/>
      <c r="J275" s="5"/>
      <c r="K275" s="5"/>
      <c r="L275" s="5"/>
      <c r="M275" s="5"/>
    </row>
    <row r="276" spans="7:13" x14ac:dyDescent="0.25">
      <c r="G276" s="5"/>
      <c r="H276" s="5"/>
      <c r="I276" s="5"/>
      <c r="J276" s="5"/>
      <c r="K276" s="5"/>
      <c r="L276" s="5"/>
      <c r="M276" s="5"/>
    </row>
    <row r="277" spans="7:13" x14ac:dyDescent="0.25">
      <c r="G277" s="5"/>
      <c r="H277" s="5"/>
      <c r="I277" s="5"/>
      <c r="J277" s="5"/>
      <c r="K277" s="5"/>
      <c r="L277" s="5"/>
      <c r="M277" s="5"/>
    </row>
    <row r="278" spans="7:13" x14ac:dyDescent="0.25">
      <c r="G278" s="5"/>
      <c r="H278" s="5"/>
      <c r="I278" s="5"/>
      <c r="J278" s="5"/>
      <c r="K278" s="5"/>
      <c r="L278" s="5"/>
      <c r="M278" s="5"/>
    </row>
  </sheetData>
  <sheetProtection algorithmName="SHA-512" hashValue="5DE8xcQ7jAumNB6qaVeNsRgcE8cazELOK6/zmaP9qNj9GuEd5DG2rEN1wqjywB/dSyC8aaOfxzCR98uKnyXs8Q==" saltValue="rYEQNZOqbb5xkTQL67nbQw==" spinCount="100000" sheet="1" objects="1" scenarios="1"/>
  <mergeCells count="128">
    <mergeCell ref="K189:M189"/>
    <mergeCell ref="K190:M190"/>
    <mergeCell ref="K191:M191"/>
    <mergeCell ref="K192:M192"/>
    <mergeCell ref="K193:M193"/>
    <mergeCell ref="K194:M194"/>
    <mergeCell ref="K195:M195"/>
    <mergeCell ref="G251:I251"/>
    <mergeCell ref="K180:M180"/>
    <mergeCell ref="K181:M181"/>
    <mergeCell ref="K182:M182"/>
    <mergeCell ref="K183:M183"/>
    <mergeCell ref="K184:M184"/>
    <mergeCell ref="K185:M185"/>
    <mergeCell ref="K186:M186"/>
    <mergeCell ref="K187:M187"/>
    <mergeCell ref="K188:M188"/>
    <mergeCell ref="K113:M113"/>
    <mergeCell ref="K118:M118"/>
    <mergeCell ref="K119:M119"/>
    <mergeCell ref="K120:M120"/>
    <mergeCell ref="K121:M121"/>
    <mergeCell ref="K122:M122"/>
    <mergeCell ref="K117:M117"/>
    <mergeCell ref="K116:M116"/>
    <mergeCell ref="K115:M115"/>
    <mergeCell ref="K129:M129"/>
    <mergeCell ref="K130:M130"/>
    <mergeCell ref="K131:M131"/>
    <mergeCell ref="K132:M132"/>
    <mergeCell ref="K123:M123"/>
    <mergeCell ref="K124:M124"/>
    <mergeCell ref="K125:M125"/>
    <mergeCell ref="K126:M126"/>
    <mergeCell ref="K127:M127"/>
    <mergeCell ref="K128:M128"/>
    <mergeCell ref="K102:M102"/>
    <mergeCell ref="AA85:AD85"/>
    <mergeCell ref="Z99:AC99"/>
    <mergeCell ref="AA87:AD87"/>
    <mergeCell ref="AA89:AD89"/>
    <mergeCell ref="AA90:AD90"/>
    <mergeCell ref="AA88:AD88"/>
    <mergeCell ref="AA86:AD86"/>
    <mergeCell ref="K108:M108"/>
    <mergeCell ref="K99:M99"/>
    <mergeCell ref="AA96:AD96"/>
    <mergeCell ref="K100:M100"/>
    <mergeCell ref="K97:M97"/>
    <mergeCell ref="M1:S2"/>
    <mergeCell ref="M3:S4"/>
    <mergeCell ref="O72:P72"/>
    <mergeCell ref="O78:P78"/>
    <mergeCell ref="O66:P66"/>
    <mergeCell ref="K9:M9"/>
    <mergeCell ref="B8:J8"/>
    <mergeCell ref="M7:O7"/>
    <mergeCell ref="G254:I254"/>
    <mergeCell ref="K236:M236"/>
    <mergeCell ref="K237:M237"/>
    <mergeCell ref="K91:M91"/>
    <mergeCell ref="K95:M95"/>
    <mergeCell ref="K105:M105"/>
    <mergeCell ref="G241:I241"/>
    <mergeCell ref="K222:M222"/>
    <mergeCell ref="K223:M223"/>
    <mergeCell ref="G225:I225"/>
    <mergeCell ref="K216:M216"/>
    <mergeCell ref="K217:M217"/>
    <mergeCell ref="G197:I197"/>
    <mergeCell ref="K220:M220"/>
    <mergeCell ref="K221:M221"/>
    <mergeCell ref="K107:M107"/>
    <mergeCell ref="G145:I145"/>
    <mergeCell ref="K106:M106"/>
    <mergeCell ref="K96:M96"/>
    <mergeCell ref="K104:M104"/>
    <mergeCell ref="K92:M92"/>
    <mergeCell ref="K93:M93"/>
    <mergeCell ref="K98:M98"/>
    <mergeCell ref="K112:M112"/>
    <mergeCell ref="K258:M258"/>
    <mergeCell ref="K238:M238"/>
    <mergeCell ref="K239:M239"/>
    <mergeCell ref="K101:M101"/>
    <mergeCell ref="K249:M249"/>
    <mergeCell ref="K110:M110"/>
    <mergeCell ref="K111:M111"/>
    <mergeCell ref="K248:M248"/>
    <mergeCell ref="K218:M218"/>
    <mergeCell ref="K219:M219"/>
    <mergeCell ref="K109:M109"/>
    <mergeCell ref="K103:M103"/>
    <mergeCell ref="K143:M143"/>
    <mergeCell ref="K138:M138"/>
    <mergeCell ref="K139:M139"/>
    <mergeCell ref="K140:M140"/>
    <mergeCell ref="K141:M141"/>
    <mergeCell ref="K142:M142"/>
    <mergeCell ref="K133:M133"/>
    <mergeCell ref="K134:M134"/>
    <mergeCell ref="K135:M135"/>
    <mergeCell ref="K136:M136"/>
    <mergeCell ref="K137:M137"/>
    <mergeCell ref="K114:M114"/>
    <mergeCell ref="K8:M8"/>
    <mergeCell ref="O12:P12"/>
    <mergeCell ref="AA91:AD91"/>
    <mergeCell ref="AA92:AD92"/>
    <mergeCell ref="AA93:AD93"/>
    <mergeCell ref="AA94:AD94"/>
    <mergeCell ref="AA95:AD95"/>
    <mergeCell ref="K10:M10"/>
    <mergeCell ref="K85:M85"/>
    <mergeCell ref="K86:M86"/>
    <mergeCell ref="O18:P18"/>
    <mergeCell ref="O24:P24"/>
    <mergeCell ref="O30:P30"/>
    <mergeCell ref="O36:P36"/>
    <mergeCell ref="O42:P42"/>
    <mergeCell ref="K90:M90"/>
    <mergeCell ref="K87:M87"/>
    <mergeCell ref="K88:M88"/>
    <mergeCell ref="O48:P48"/>
    <mergeCell ref="O54:P54"/>
    <mergeCell ref="O60:P60"/>
    <mergeCell ref="K89:M89"/>
    <mergeCell ref="K94:M94"/>
  </mergeCells>
  <phoneticPr fontId="0" type="noConversion"/>
  <conditionalFormatting sqref="P180:Q181">
    <cfRule type="cellIs" dxfId="4" priority="2" stopIfTrue="1" operator="equal">
      <formula>"Nederland"</formula>
    </cfRule>
  </conditionalFormatting>
  <conditionalFormatting sqref="P184:Q185">
    <cfRule type="cellIs" dxfId="3" priority="1" stopIfTrue="1" operator="equal">
      <formula>"Nederland"</formula>
    </cfRule>
  </conditionalFormatting>
  <conditionalFormatting sqref="P216:Q217">
    <cfRule type="cellIs" dxfId="2" priority="4" stopIfTrue="1" operator="equal">
      <formula>"Nederland"</formula>
    </cfRule>
  </conditionalFormatting>
  <conditionalFormatting sqref="P220:Q221">
    <cfRule type="cellIs" dxfId="1" priority="3" stopIfTrue="1" operator="equal">
      <formula>"Nederland"</formula>
    </cfRule>
  </conditionalFormatting>
  <conditionalFormatting sqref="P236:Q237">
    <cfRule type="cellIs" dxfId="0" priority="5" stopIfTrue="1" operator="equal">
      <formula>"Nederland"</formula>
    </cfRule>
  </conditionalFormatting>
  <dataValidations count="45">
    <dataValidation type="list" allowBlank="1" showInputMessage="1" showErrorMessage="1" sqref="M233 M255 K199 M199 K203 M203 K201 M201 K205 M205 K243 M243 K245 M245 K255 K207 M207 K211 M211 K209 M209 K213 M213 K227 M227 K231 M231 K229 M229 K233 K11:K83 M11:M83 K147 M147 K151 M151 K149 M149 K153 M153 K155 M155 K159 M159 K157 M157 K161 M161 K163 M163 K167 M167 K165 M165 K169 M169 K171 M171 K175 M175 K173 M173 K177 M177 K252 M252" xr:uid="{00000000-0002-0000-0000-000002000000}">
      <formula1>$N$11:$N$21</formula1>
    </dataValidation>
    <dataValidation type="list" allowBlank="1" showInputMessage="1" showErrorMessage="1" sqref="K258:M258" xr:uid="{00000000-0002-0000-0000-000000000000}">
      <formula1>$J$255:$J$256</formula1>
    </dataValidation>
    <dataValidation type="list" allowBlank="1" showInputMessage="1" showErrorMessage="1" sqref="K100:M103" xr:uid="{00000000-0002-0000-0000-000001000000}">
      <formula1>$P$31:$P$34</formula1>
    </dataValidation>
    <dataValidation type="list" allowBlank="1" showInputMessage="1" showErrorMessage="1" sqref="K216:M216" xr:uid="{00000000-0002-0000-0000-000003000000}">
      <formula1>$J$199:$J$200</formula1>
    </dataValidation>
    <dataValidation type="list" allowBlank="1" showInputMessage="1" showErrorMessage="1" sqref="K217:M217" xr:uid="{00000000-0002-0000-0000-000004000000}">
      <formula1>$J$201:$J$202</formula1>
    </dataValidation>
    <dataValidation type="list" allowBlank="1" showInputMessage="1" showErrorMessage="1" sqref="K218:M218" xr:uid="{00000000-0002-0000-0000-000005000000}">
      <formula1>$J$203:$J$204</formula1>
    </dataValidation>
    <dataValidation type="list" allowBlank="1" showInputMessage="1" showErrorMessage="1" sqref="K219:M219" xr:uid="{00000000-0002-0000-0000-000006000000}">
      <formula1>$J$205:$J$206</formula1>
    </dataValidation>
    <dataValidation type="list" allowBlank="1" showInputMessage="1" showErrorMessage="1" sqref="K220:M220" xr:uid="{00000000-0002-0000-0000-000007000000}">
      <formula1>$J$207:$J$208</formula1>
    </dataValidation>
    <dataValidation type="list" allowBlank="1" showInputMessage="1" showErrorMessage="1" sqref="K221:M221" xr:uid="{00000000-0002-0000-0000-000008000000}">
      <formula1>$J$209:$J$210</formula1>
    </dataValidation>
    <dataValidation type="list" allowBlank="1" showInputMessage="1" showErrorMessage="1" sqref="K222:M222" xr:uid="{00000000-0002-0000-0000-000009000000}">
      <formula1>$J$211:$J$212</formula1>
    </dataValidation>
    <dataValidation type="list" allowBlank="1" showInputMessage="1" showErrorMessage="1" sqref="K236:M236" xr:uid="{00000000-0002-0000-0000-00000A000000}">
      <formula1>$J$227:$J$228</formula1>
    </dataValidation>
    <dataValidation type="list" allowBlank="1" showInputMessage="1" showErrorMessage="1" sqref="K237:M237" xr:uid="{00000000-0002-0000-0000-00000B000000}">
      <formula1>$J$229:$J$230</formula1>
    </dataValidation>
    <dataValidation type="list" allowBlank="1" showInputMessage="1" showErrorMessage="1" sqref="K238:M238" xr:uid="{00000000-0002-0000-0000-00000C000000}">
      <formula1>$J$231:$J$232</formula1>
    </dataValidation>
    <dataValidation type="list" allowBlank="1" showInputMessage="1" showErrorMessage="1" sqref="K239:M240" xr:uid="{00000000-0002-0000-0000-00000D000000}">
      <formula1>$J$233:$J$234</formula1>
    </dataValidation>
    <dataValidation type="list" allowBlank="1" showInputMessage="1" showErrorMessage="1" sqref="K223:M223" xr:uid="{00000000-0002-0000-0000-00000E000000}">
      <formula1>$J$213:$J$214</formula1>
    </dataValidation>
    <dataValidation type="list" allowBlank="1" showInputMessage="1" showErrorMessage="1" sqref="K248:M248" xr:uid="{00000000-0002-0000-0000-00000F000000}">
      <formula1>$J$243:$J$244</formula1>
    </dataValidation>
    <dataValidation type="list" allowBlank="1" showInputMessage="1" showErrorMessage="1" sqref="K249:M249" xr:uid="{00000000-0002-0000-0000-000010000000}">
      <formula1>$J$245:$J$246</formula1>
    </dataValidation>
    <dataValidation type="list" allowBlank="1" showInputMessage="1" showErrorMessage="1" sqref="K85:M88" xr:uid="{00000000-0002-0000-0000-000011000000}">
      <formula1>$P$13:$P$16</formula1>
    </dataValidation>
    <dataValidation type="list" allowBlank="1" showInputMessage="1" showErrorMessage="1" sqref="K90:M93" xr:uid="{00000000-0002-0000-0000-000012000000}">
      <formula1>$P$19:$P$22</formula1>
    </dataValidation>
    <dataValidation type="list" allowBlank="1" showInputMessage="1" showErrorMessage="1" sqref="K95:M98" xr:uid="{00000000-0002-0000-0000-000013000000}">
      <formula1>$P$25:$P$28</formula1>
    </dataValidation>
    <dataValidation type="list" allowBlank="1" showInputMessage="1" showErrorMessage="1" sqref="K105:M108" xr:uid="{00000000-0002-0000-0000-000014000000}">
      <formula1>$P$37:$P$40</formula1>
    </dataValidation>
    <dataValidation type="list" allowBlank="1" showInputMessage="1" showErrorMessage="1" sqref="K110:M113" xr:uid="{00000000-0002-0000-0000-000015000000}">
      <formula1>$P$43:$P$46</formula1>
    </dataValidation>
    <dataValidation type="list" allowBlank="1" showInputMessage="1" showErrorMessage="1" sqref="K135:M138" xr:uid="{7FC0BDC0-4DD4-4CDF-9D65-EA6794493C2C}">
      <formula1>$P$73:$P$76</formula1>
    </dataValidation>
    <dataValidation type="list" allowBlank="1" showInputMessage="1" showErrorMessage="1" sqref="K115:M118" xr:uid="{6FB9A0F6-E14F-4C2E-B3EE-7A39BD961403}">
      <formula1>$P$49:$P$52</formula1>
    </dataValidation>
    <dataValidation type="list" allowBlank="1" showInputMessage="1" showErrorMessage="1" sqref="K120:M123" xr:uid="{9883D589-7A94-46EC-B5D8-E8B40F356C13}">
      <formula1>$P$55:$P$58</formula1>
    </dataValidation>
    <dataValidation type="list" allowBlank="1" showInputMessage="1" showErrorMessage="1" sqref="K125:M128" xr:uid="{356DB7E5-C1E6-41CB-A619-6317154D246D}">
      <formula1>$P$61:$P$64</formula1>
    </dataValidation>
    <dataValidation type="list" allowBlank="1" showInputMessage="1" showErrorMessage="1" sqref="K130:M133" xr:uid="{1C59A62C-3E1A-46FF-B61A-4D6E769BFDF0}">
      <formula1>$P$67:$P$70</formula1>
    </dataValidation>
    <dataValidation type="list" allowBlank="1" showInputMessage="1" showErrorMessage="1" sqref="K140:M143" xr:uid="{A11891BE-F996-483A-B1C9-4C0C0A6E3AB5}">
      <formula1>$P$79:$P$82</formula1>
    </dataValidation>
    <dataValidation type="list" allowBlank="1" showInputMessage="1" showErrorMessage="1" sqref="I151 I157 I159 I161 I163 I165 I171 I177" xr:uid="{5F70C0DC-0710-4ACD-A73B-76FD886C6993}">
      <formula1>$AA$85:$AA$96</formula1>
    </dataValidation>
    <dataValidation type="list" allowBlank="1" showInputMessage="1" showErrorMessage="1" sqref="K180:M180" xr:uid="{995E8C89-931B-4601-81BD-718883A509C3}">
      <formula1>$J$147:$J$148</formula1>
    </dataValidation>
    <dataValidation type="list" allowBlank="1" showInputMessage="1" showErrorMessage="1" sqref="K181:M181" xr:uid="{563A245D-6168-4490-8AE1-31202FC09C9C}">
      <formula1>$J$149:$J$150</formula1>
    </dataValidation>
    <dataValidation type="list" allowBlank="1" showInputMessage="1" showErrorMessage="1" sqref="K182:M182" xr:uid="{42A6244A-C827-4145-A9FF-76909646CD96}">
      <formula1>$J$151:$J$152</formula1>
    </dataValidation>
    <dataValidation type="list" allowBlank="1" showInputMessage="1" showErrorMessage="1" sqref="K183:M183" xr:uid="{AFCFD235-A810-4ECD-8A0C-BBB4B191283D}">
      <formula1>$J$153:$J$154</formula1>
    </dataValidation>
    <dataValidation type="list" allowBlank="1" showInputMessage="1" showErrorMessage="1" sqref="K184:M184" xr:uid="{8786FDDA-0763-4F06-94E4-FD231D331245}">
      <formula1>$J$155:$J$156</formula1>
    </dataValidation>
    <dataValidation type="list" allowBlank="1" showInputMessage="1" showErrorMessage="1" sqref="K185:M185" xr:uid="{6A50C61D-3401-4063-BA6A-5E26EC5774DA}">
      <formula1>$J$157:$J$158</formula1>
    </dataValidation>
    <dataValidation type="list" allowBlank="1" showInputMessage="1" showErrorMessage="1" sqref="K186:M186" xr:uid="{C2FE895A-3AC2-459A-99E4-88E368645AB2}">
      <formula1>$J$159:$J$160</formula1>
    </dataValidation>
    <dataValidation type="list" allowBlank="1" showInputMessage="1" showErrorMessage="1" sqref="K187:M187" xr:uid="{E30B0B9D-9A3B-41F6-B8D3-297143E22D4B}">
      <formula1>$J$161:$J$162</formula1>
    </dataValidation>
    <dataValidation type="list" allowBlank="1" showInputMessage="1" showErrorMessage="1" sqref="K188:M188" xr:uid="{C453893C-9F1F-49B5-B123-77C6A0E6820B}">
      <formula1>$J$163:$J$164</formula1>
    </dataValidation>
    <dataValidation type="list" allowBlank="1" showInputMessage="1" showErrorMessage="1" sqref="K189:M189" xr:uid="{3D2EFBE0-0C7A-477F-AF4D-77C159D2B55C}">
      <formula1>$J$165:$J$166</formula1>
    </dataValidation>
    <dataValidation type="list" allowBlank="1" showInputMessage="1" showErrorMessage="1" sqref="K190:M190" xr:uid="{098FED64-E3AD-4704-9C42-733C38C1FB18}">
      <formula1>$J$167:$J$168</formula1>
    </dataValidation>
    <dataValidation type="list" allowBlank="1" showInputMessage="1" showErrorMessage="1" sqref="K191:M191" xr:uid="{203BF5EE-BCA3-46EB-8714-79BBF4ADF39B}">
      <formula1>$J$169:$J$170</formula1>
    </dataValidation>
    <dataValidation type="list" allowBlank="1" showInputMessage="1" showErrorMessage="1" sqref="K192:M192" xr:uid="{E70B1272-2516-4916-9448-4E80FBA9B66C}">
      <formula1>$J$171:$J$172</formula1>
    </dataValidation>
    <dataValidation type="list" allowBlank="1" showInputMessage="1" showErrorMessage="1" sqref="K193:M193" xr:uid="{3A62E780-10B2-45F8-B3BE-2054008B03AE}">
      <formula1>$J$173:$J$174</formula1>
    </dataValidation>
    <dataValidation type="list" allowBlank="1" showInputMessage="1" showErrorMessage="1" sqref="K194:M194" xr:uid="{BA6BD5EE-3BE4-4F1B-AE22-92D06C72932F}">
      <formula1>$J$175:$J$176</formula1>
    </dataValidation>
    <dataValidation type="list" allowBlank="1" showInputMessage="1" showErrorMessage="1" sqref="K195:M195" xr:uid="{2A73E232-3292-49F9-952E-92B1B39B2484}">
      <formula1>$J$177:$J$178</formula1>
    </dataValidation>
  </dataValidations>
  <pageMargins left="0.19685039370078741" right="0.19685039370078741" top="0.35433070866141736" bottom="0.39370078740157483" header="0.51181102362204722" footer="0.51181102362204722"/>
  <pageSetup paperSize="9" scale="87" orientation="portrait" r:id="rId1"/>
  <headerFooter alignWithMargins="0"/>
  <rowBreaks count="1" manualBreakCount="1">
    <brk id="83" max="16383" man="1"/>
  </rowBreaks>
  <ignoredErrors>
    <ignoredError sqref="P225 P241:P242 P235:P239 J200:J213 J228:J234 J244:J245" formula="1"/>
    <ignoredError sqref="H254:I254 G234:I234 H199:H213 H243:H245 H255 H227:H233 L87:M87 L112:M112 L111:M111 L110:M110 L107:M107 L106:M106 L105:M105 L102:M102 L101:M101 L100:M100 L97:M97 L96:M96 L95:M95 L98:M98 K99:M99 L103:M103 K104:M104 L108:M108 K109:M109 L113:M113 L85:M85 L86:M86 K89:M89 L88:M88 K94:M94 L90:M90 L91:M91 L92:M92 L93:M93 G246:I249" unlockedFormula="1"/>
  </ignoredErrors>
  <drawing r:id="rId2"/>
</worksheet>
</file>

<file path=docMetadata/LabelInfo.xml><?xml version="1.0" encoding="utf-8"?>
<clbl:labelList xmlns:clbl="http://schemas.microsoft.com/office/2020/mipLabelMetadata">
  <clbl:label id="{1c359f51-db54-4ad4-9dc7-402f0f5fc989}" enabled="0" method="" siteId="{1c359f51-db54-4ad4-9dc7-402f0f5fc98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13</vt:i4>
      </vt:variant>
    </vt:vector>
  </HeadingPairs>
  <TitlesOfParts>
    <vt:vector size="15" baseType="lpstr">
      <vt:lpstr>Regelement</vt:lpstr>
      <vt:lpstr>Invulformulier</vt:lpstr>
      <vt:lpstr>Invulformulier!Finale_Winst_L2</vt:lpstr>
      <vt:lpstr>Invulformulier!Winner49</vt:lpstr>
      <vt:lpstr>Invulformulier!Winner50</vt:lpstr>
      <vt:lpstr>Invulformulier!Winner51</vt:lpstr>
      <vt:lpstr>Invulformulier!Winner52</vt:lpstr>
      <vt:lpstr>Invulformulier!Winner53</vt:lpstr>
      <vt:lpstr>Invulformulier!Winner54</vt:lpstr>
      <vt:lpstr>Invulformulier!Winner55</vt:lpstr>
      <vt:lpstr>Invulformulier!Winner56</vt:lpstr>
      <vt:lpstr>Invulformulier!Winner57</vt:lpstr>
      <vt:lpstr>Invulformulier!Winner58</vt:lpstr>
      <vt:lpstr>Invulformulier!Winner59</vt:lpstr>
      <vt:lpstr>Invulformulier!Winner60</vt:lpstr>
    </vt:vector>
  </TitlesOfParts>
  <Company>British American Tobacco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NLZV_OTS_EM</dc:creator>
  <cp:lastModifiedBy>Engelen, Berry</cp:lastModifiedBy>
  <cp:lastPrinted>2026-05-05T14:08:25Z</cp:lastPrinted>
  <dcterms:created xsi:type="dcterms:W3CDTF">2006-05-16T10:30:31Z</dcterms:created>
  <dcterms:modified xsi:type="dcterms:W3CDTF">2026-05-15T13:27:32Z</dcterms:modified>
</cp:coreProperties>
</file>